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همه اطلاعات\صندوق لیان\گزارش پرتفو\1405\شهریور\"/>
    </mc:Choice>
  </mc:AlternateContent>
  <xr:revisionPtr revIDLastSave="0" documentId="13_ncr:1_{EAC04AAB-1C92-4B02-BC64-B914640AD33E}" xr6:coauthVersionLast="47" xr6:coauthVersionMax="47" xr10:uidLastSave="{00000000-0000-0000-0000-000000000000}"/>
  <bookViews>
    <workbookView xWindow="-120" yWindow="-120" windowWidth="29040" windowHeight="15720" tabRatio="89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سپرده" sheetId="7" r:id="rId4"/>
    <sheet name="درآمد" sheetId="8" r:id="rId5"/>
    <sheet name="درآمد گواهی کالایی" sheetId="9" r:id="rId6"/>
    <sheet name="درآمد سپرده بانکی" sheetId="13" r:id="rId7"/>
    <sheet name="سایر درآمدها" sheetId="14" r:id="rId8"/>
    <sheet name="سود سپرده بانکی" sheetId="18" r:id="rId9"/>
    <sheet name="درآمد ناشی از فروش" sheetId="19" r:id="rId10"/>
    <sheet name="درآمد ناشی از تغییر قیمت اوراق" sheetId="21" r:id="rId11"/>
  </sheets>
  <definedNames>
    <definedName name="_xlnm.Print_Area" localSheetId="2">'اوراق مشتقه'!$A$1:$AX$12</definedName>
    <definedName name="_xlnm.Print_Area" localSheetId="4">درآمد!$A$1:$K$12</definedName>
    <definedName name="_xlnm.Print_Area" localSheetId="6">'درآمد سپرده بانکی'!$A$1:$L$10</definedName>
    <definedName name="_xlnm.Print_Area" localSheetId="5">'درآمد گواهی کالایی'!$A$1:$Y$16</definedName>
    <definedName name="_xlnm.Print_Area" localSheetId="10">'درآمد ناشی از تغییر قیمت اوراق'!$A$1:$S$12</definedName>
    <definedName name="_xlnm.Print_Area" localSheetId="9">'درآمد ناشی از فروش'!$A$1:$S$11</definedName>
    <definedName name="_xlnm.Print_Area" localSheetId="7">'سایر درآمدها'!$A$1:$H$10</definedName>
    <definedName name="_xlnm.Print_Area" localSheetId="3">سپرده!$A$1:$M$11</definedName>
    <definedName name="_xlnm.Print_Area" localSheetId="1">سهام!$A$1:$AC$15</definedName>
    <definedName name="_xlnm.Print_Area" localSheetId="8">'سود سپرده بانکی'!$A$1:$N$12</definedName>
    <definedName name="_xlnm.Print_Area" localSheetId="0">'صورت وضعیت'!$A$1:$A$17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10" i="9" l="1"/>
  <c r="W11" i="9"/>
  <c r="W12" i="9"/>
  <c r="W9" i="9"/>
  <c r="AA14" i="9"/>
  <c r="M10" i="18" l="1"/>
  <c r="M9" i="18"/>
  <c r="M8" i="18"/>
  <c r="J8" i="13"/>
  <c r="S9" i="9"/>
  <c r="S13" i="9" s="1"/>
  <c r="S10" i="9"/>
  <c r="Q13" i="9"/>
  <c r="P12" i="9"/>
  <c r="P11" i="9"/>
  <c r="J11" i="8"/>
  <c r="H11" i="8"/>
  <c r="F10" i="8"/>
  <c r="F11" i="8" s="1"/>
  <c r="G10" i="19" l="1"/>
  <c r="I10" i="19"/>
  <c r="M10" i="19"/>
  <c r="O10" i="19"/>
  <c r="Q10" i="19"/>
  <c r="E10" i="19"/>
  <c r="C9" i="19"/>
  <c r="C8" i="19"/>
  <c r="G10" i="18"/>
  <c r="G9" i="18"/>
  <c r="G8" i="18"/>
  <c r="D9" i="14"/>
  <c r="F9" i="13"/>
  <c r="F8" i="13"/>
  <c r="T15" i="13"/>
  <c r="T16" i="13" s="1"/>
  <c r="O15" i="13"/>
  <c r="O14" i="13"/>
  <c r="O16" i="13"/>
  <c r="P10" i="9"/>
  <c r="P9" i="9"/>
  <c r="H10" i="9"/>
  <c r="H9" i="9"/>
  <c r="F10" i="9"/>
  <c r="F9" i="9"/>
  <c r="L10" i="7"/>
  <c r="L9" i="7"/>
  <c r="AB12" i="2" l="1"/>
  <c r="AB11" i="2"/>
  <c r="AB10" i="2"/>
  <c r="AB9" i="2"/>
  <c r="AB13" i="2" s="1"/>
  <c r="T9" i="2"/>
  <c r="D10" i="7" l="1"/>
  <c r="F10" i="7"/>
  <c r="H10" i="7"/>
  <c r="J9" i="7"/>
  <c r="J10" i="7" s="1"/>
  <c r="U10" i="9"/>
  <c r="U9" i="9"/>
  <c r="D13" i="9"/>
  <c r="J10" i="9"/>
  <c r="J9" i="9"/>
  <c r="C11" i="18"/>
  <c r="Q9" i="19"/>
  <c r="Q8" i="19"/>
  <c r="I9" i="19"/>
  <c r="I8" i="19"/>
  <c r="Q11" i="21"/>
  <c r="U12" i="9" s="1"/>
  <c r="Q10" i="21"/>
  <c r="Q9" i="21"/>
  <c r="Q8" i="21"/>
  <c r="U11" i="9" s="1"/>
  <c r="I11" i="21"/>
  <c r="F12" i="9" s="1"/>
  <c r="J12" i="9" s="1"/>
  <c r="I10" i="21"/>
  <c r="I9" i="21"/>
  <c r="I8" i="21"/>
  <c r="F11" i="9" s="1"/>
  <c r="J11" i="9" s="1"/>
  <c r="E12" i="21"/>
  <c r="G12" i="21"/>
  <c r="M12" i="21"/>
  <c r="O12" i="21"/>
  <c r="G11" i="18"/>
  <c r="M11" i="18"/>
  <c r="K11" i="18"/>
  <c r="I11" i="18"/>
  <c r="E11" i="18"/>
  <c r="F9" i="14"/>
  <c r="J10" i="8"/>
  <c r="J9" i="13"/>
  <c r="H9" i="13"/>
  <c r="D9" i="13"/>
  <c r="F9" i="8" s="1"/>
  <c r="J9" i="8" s="1"/>
  <c r="N13" i="9"/>
  <c r="H13" i="9"/>
  <c r="W13" i="9" l="1"/>
  <c r="F13" i="9"/>
  <c r="U13" i="9"/>
  <c r="J13" i="9"/>
  <c r="F8" i="8" s="1"/>
  <c r="Q12" i="21"/>
  <c r="I12" i="21"/>
  <c r="J8" i="8" l="1"/>
  <c r="T12" i="2"/>
  <c r="T11" i="2"/>
  <c r="T10" i="2"/>
  <c r="Z13" i="2"/>
  <c r="X13" i="2"/>
  <c r="R13" i="2"/>
  <c r="N13" i="2"/>
  <c r="J13" i="2"/>
  <c r="H13" i="2"/>
  <c r="L10" i="9" l="1"/>
  <c r="L11" i="9"/>
  <c r="L12" i="9"/>
  <c r="L9" i="9"/>
  <c r="H10" i="8"/>
  <c r="H9" i="8"/>
  <c r="H8" i="8"/>
  <c r="L13" i="9" l="1"/>
</calcChain>
</file>

<file path=xl/sharedStrings.xml><?xml version="1.0" encoding="utf-8"?>
<sst xmlns="http://schemas.openxmlformats.org/spreadsheetml/2006/main" count="220" uniqueCount="93">
  <si>
    <t>برای ماه منتهی به 1405/06/31</t>
  </si>
  <si>
    <t>-1</t>
  </si>
  <si>
    <t>سرمایه گذاری ها</t>
  </si>
  <si>
    <t>-1-1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</si>
  <si>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</si>
  <si>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</si>
  <si>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</si>
  <si>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</si>
  <si>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</si>
  <si>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</si>
  <si>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</si>
  <si>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</si>
  <si>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</si>
  <si>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</si>
  <si>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</si>
  <si>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</si>
  <si>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اختیار خرید گواهی سپرده پیوسته شمش طلای +995 GBBA05C1400 14000000.0000-1405/11/27</t>
  </si>
  <si>
    <t>اختیار خرید گواهی سپرده پیوسته شمش طلای +995 GBBA05C1800 18000000.0000-1405/11/27</t>
  </si>
  <si>
    <t>شمش طلا GoldBar</t>
  </si>
  <si>
    <t>شمش نقره SilverBar</t>
  </si>
  <si>
    <t>جمع</t>
  </si>
  <si>
    <t>نام سهام</t>
  </si>
  <si>
    <t>قیمت اعمال</t>
  </si>
  <si>
    <t>تاریخ اعمال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</si>
  <si>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</si>
  <si>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</si>
  <si>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</si>
  <si>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</si>
  <si>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</si>
  <si>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 خرید</t>
  </si>
  <si>
    <t>موقعیت خرید</t>
  </si>
  <si>
    <t>-</t>
  </si>
  <si>
    <t>سرمایه‌گذاری در  سپرده‌ بانکی</t>
  </si>
  <si>
    <t>سپرده های بانکی</t>
  </si>
  <si>
    <t>مبلغ</t>
  </si>
  <si>
    <t>افزایش</t>
  </si>
  <si>
    <t>کاهش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</si>
  <si>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</si>
  <si>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</si>
  <si>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</si>
  <si>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</si>
  <si>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</si>
  <si>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</si>
  <si>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1-2</t>
  </si>
  <si>
    <t>2-2</t>
  </si>
  <si>
    <t>3-2</t>
  </si>
  <si>
    <t>درآمد حاصل از سرمایه گذاری در سپرده بانکی و گواهی سپرده</t>
  </si>
  <si>
    <t>سایر درآمدها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</si>
  <si>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</si>
  <si>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</si>
  <si>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</si>
  <si>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</si>
  <si>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</si>
  <si>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</si>
  <si>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</si>
  <si>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</si>
  <si>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</si>
  <si>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</si>
  <si>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</si>
  <si>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</si>
  <si>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</si>
  <si>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</si>
  <si>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</si>
  <si>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</si>
  <si>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</si>
  <si>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</si>
  <si>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</si>
  <si>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</si>
  <si>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</si>
  <si>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</si>
  <si>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 گذاری کالایی دیبای معیار</t>
  </si>
  <si>
    <t>صندوق سرمایه گذاری  کالایی دیبای معیار</t>
  </si>
  <si>
    <t>صورت وضعیت درآمدها صندوق سرمایه گذاری کالای دیبای معیار (لیان)</t>
  </si>
  <si>
    <t>سرمایه گذاری در گواهی سپرده کالایی</t>
  </si>
  <si>
    <t>صندوق سرمایه گذاری  کالایی دیبایی معیار</t>
  </si>
  <si>
    <t>1405/11/27</t>
  </si>
  <si>
    <r>
      <rPr>
        <b/>
        <sz val="8"/>
        <color rgb="FF1E90FF"/>
        <rFont val="B Nazanin"/>
        <charset val="178"/>
      </rPr>
      <t>_</t>
    </r>
    <r>
      <rPr>
        <b/>
        <sz val="14"/>
        <color rgb="FF1E90FF"/>
        <rFont val="B Nazanin"/>
        <charset val="178"/>
      </rPr>
      <t>2</t>
    </r>
    <r>
      <rPr>
        <b/>
        <sz val="8"/>
        <color rgb="FF1E90FF"/>
        <rFont val="B Nazanin"/>
        <charset val="178"/>
      </rPr>
      <t>_</t>
    </r>
    <r>
      <rPr>
        <b/>
        <sz val="14"/>
        <color rgb="FF1E90FF"/>
        <rFont val="B Nazanin"/>
        <charset val="178"/>
      </rPr>
      <t>1</t>
    </r>
  </si>
  <si>
    <t>سپرده بانکی</t>
  </si>
  <si>
    <t>درآمد حاصل از سرمایه گذاری در گواهی سپرده کالایی</t>
  </si>
  <si>
    <t>درآمد کل</t>
  </si>
  <si>
    <r>
      <rPr>
        <b/>
        <sz val="8"/>
        <color rgb="FF1E90FF"/>
        <rFont val="B Nazanin"/>
        <charset val="178"/>
      </rPr>
      <t>_</t>
    </r>
    <r>
      <rPr>
        <b/>
        <sz val="14"/>
        <color rgb="FF1E90FF"/>
        <rFont val="B Nazanin"/>
        <charset val="178"/>
      </rPr>
      <t>2-2</t>
    </r>
  </si>
  <si>
    <t xml:space="preserve">طی ماه </t>
  </si>
  <si>
    <t>اول دوره</t>
  </si>
  <si>
    <t xml:space="preserve">سپرده بانکی </t>
  </si>
  <si>
    <t>انتهای دوره</t>
  </si>
  <si>
    <t>میانگین</t>
  </si>
  <si>
    <r>
      <rPr>
        <b/>
        <sz val="8"/>
        <color rgb="FF1E90FF"/>
        <rFont val="B Nazanin"/>
        <charset val="178"/>
      </rPr>
      <t>_</t>
    </r>
    <r>
      <rPr>
        <b/>
        <sz val="14"/>
        <color rgb="FF1E90FF"/>
        <rFont val="B Nazanin"/>
        <charset val="178"/>
      </rPr>
      <t>3</t>
    </r>
    <r>
      <rPr>
        <b/>
        <sz val="8"/>
        <color rgb="FF1E90FF"/>
        <rFont val="B Nazanin"/>
        <charset val="178"/>
      </rPr>
      <t>_</t>
    </r>
    <r>
      <rPr>
        <b/>
        <sz val="14"/>
        <color rgb="FF1E90FF"/>
        <rFont val="B Nazanin"/>
        <charset val="178"/>
      </rPr>
      <t>2</t>
    </r>
  </si>
  <si>
    <t xml:space="preserve"> خاورمیانه </t>
  </si>
  <si>
    <t xml:space="preserve"> ملت</t>
  </si>
  <si>
    <t>ملل</t>
  </si>
  <si>
    <t>صورت وضعیت پرتفوی صندوق سرمایه گذاری کالایی دیبای معیار (لیان)</t>
  </si>
  <si>
    <t>صورت وضعیت درآمدها صندوق سرمایه گذاری کالایی دیبای معیار (لیان)</t>
  </si>
  <si>
    <t>درآمد خالص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</si>
</sst>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%"/>
    <numFmt numFmtId="166" formatCode="0.00000%"/>
    <numFmt numFmtId="167" formatCode="0.000000%"/>
  </numFmts>
  <fonts count="1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u/>
      <sz val="15"/>
      <color rgb="FF000000"/>
      <name val="B Nazanin"/>
      <charset val="178"/>
    </font>
    <font>
      <u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1E90FF"/>
      <name val="B Nazanin"/>
      <charset val="178"/>
    </font>
    <font>
      <sz val="10"/>
      <color theme="0" tint="-0.34998626667073579"/>
      <name val="Arial"/>
      <family val="2"/>
    </font>
    <font>
      <sz val="12"/>
      <color theme="0" tint="-0.34998626667073579"/>
      <name val="B Nazanin"/>
      <charset val="178"/>
    </font>
    <font>
      <sz val="12"/>
      <color theme="0" tint="-0.499984740745262"/>
      <name val="B Nazanin"/>
      <charset val="178"/>
    </font>
    <font>
      <sz val="10"/>
      <color theme="0" tint="-0.34998626667073579"/>
      <name val="B Nazanin"/>
      <charset val="178"/>
    </font>
    <font>
      <b/>
      <sz val="10"/>
      <color theme="0" tint="-0.34998626667073579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Alignment="1">
      <alignment horizontal="left"/>
    </xf>
    <xf numFmtId="0" fontId="4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top"/>
    </xf>
    <xf numFmtId="3" fontId="5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horizontal="left"/>
    </xf>
    <xf numFmtId="3" fontId="4" fillId="0" borderId="5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4" fillId="0" borderId="0" xfId="0" applyNumberFormat="1" applyFont="1" applyFill="1" applyBorder="1" applyAlignment="1">
      <alignment vertical="top"/>
    </xf>
    <xf numFmtId="0" fontId="9" fillId="0" borderId="0" xfId="0" applyFont="1" applyBorder="1" applyAlignment="1">
      <alignment horizontal="left"/>
    </xf>
    <xf numFmtId="9" fontId="4" fillId="0" borderId="5" xfId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9" fontId="0" fillId="0" borderId="0" xfId="1" applyFont="1" applyAlignment="1">
      <alignment horizontal="center" vertical="center"/>
    </xf>
    <xf numFmtId="9" fontId="5" fillId="0" borderId="5" xfId="1" applyFont="1" applyFill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3" fontId="0" fillId="2" borderId="0" xfId="0" applyNumberFormat="1" applyFill="1" applyAlignment="1">
      <alignment horizontal="left"/>
    </xf>
    <xf numFmtId="164" fontId="5" fillId="0" borderId="2" xfId="1" applyNumberFormat="1" applyFont="1" applyFill="1" applyBorder="1" applyAlignment="1">
      <alignment horizontal="center" vertical="center"/>
    </xf>
    <xf numFmtId="164" fontId="5" fillId="0" borderId="5" xfId="1" applyNumberFormat="1" applyFont="1" applyFill="1" applyBorder="1" applyAlignment="1">
      <alignment horizontal="center" vertical="center"/>
    </xf>
    <xf numFmtId="10" fontId="5" fillId="0" borderId="2" xfId="1" applyNumberFormat="1" applyFont="1" applyFill="1" applyBorder="1" applyAlignment="1">
      <alignment horizontal="center" vertical="center"/>
    </xf>
    <xf numFmtId="10" fontId="5" fillId="0" borderId="0" xfId="1" applyNumberFormat="1" applyFont="1" applyFill="1" applyAlignment="1">
      <alignment horizontal="center" vertical="center"/>
    </xf>
    <xf numFmtId="10" fontId="5" fillId="0" borderId="4" xfId="1" applyNumberFormat="1" applyFont="1" applyFill="1" applyBorder="1" applyAlignment="1">
      <alignment horizontal="center" vertical="center"/>
    </xf>
    <xf numFmtId="10" fontId="5" fillId="0" borderId="5" xfId="1" applyNumberFormat="1" applyFont="1" applyFill="1" applyBorder="1" applyAlignment="1">
      <alignment horizontal="center" vertical="center"/>
    </xf>
    <xf numFmtId="10" fontId="4" fillId="0" borderId="5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10" fontId="5" fillId="0" borderId="0" xfId="1" applyNumberFormat="1" applyFont="1" applyFill="1" applyBorder="1" applyAlignment="1">
      <alignment horizontal="center" vertical="center"/>
    </xf>
    <xf numFmtId="9" fontId="4" fillId="0" borderId="5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3" fontId="13" fillId="0" borderId="0" xfId="0" applyNumberFormat="1" applyFont="1" applyAlignment="1">
      <alignment horizontal="left"/>
    </xf>
    <xf numFmtId="0" fontId="13" fillId="0" borderId="0" xfId="0" applyFont="1" applyAlignment="1">
      <alignment horizontal="center" vertical="center"/>
    </xf>
    <xf numFmtId="165" fontId="5" fillId="0" borderId="2" xfId="1" applyNumberFormat="1" applyFont="1" applyFill="1" applyBorder="1" applyAlignment="1">
      <alignment horizontal="center" vertical="center"/>
    </xf>
    <xf numFmtId="165" fontId="4" fillId="0" borderId="5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0" xfId="0" applyFill="1" applyAlignment="1">
      <alignment horizontal="center" vertical="center"/>
    </xf>
    <xf numFmtId="0" fontId="0" fillId="0" borderId="4" xfId="0" applyFill="1" applyBorder="1" applyAlignment="1">
      <alignment horizontal="left"/>
    </xf>
    <xf numFmtId="3" fontId="0" fillId="0" borderId="0" xfId="0" applyNumberFormat="1" applyFill="1" applyAlignment="1">
      <alignment horizontal="left"/>
    </xf>
    <xf numFmtId="3" fontId="14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9" fontId="0" fillId="0" borderId="0" xfId="1" applyFont="1" applyFill="1" applyAlignment="1">
      <alignment horizontal="center" vertical="center"/>
    </xf>
    <xf numFmtId="166" fontId="5" fillId="0" borderId="0" xfId="1" applyNumberFormat="1" applyFont="1" applyFill="1" applyAlignment="1">
      <alignment horizontal="center" vertical="center"/>
    </xf>
    <xf numFmtId="167" fontId="5" fillId="0" borderId="0" xfId="1" applyNumberFormat="1" applyFont="1" applyFill="1" applyBorder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4" fontId="0" fillId="0" borderId="0" xfId="0" applyNumberFormat="1" applyFill="1" applyAlignment="1">
      <alignment horizontal="left"/>
    </xf>
    <xf numFmtId="0" fontId="5" fillId="0" borderId="2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10" fillId="0" borderId="0" xfId="0" applyFont="1" applyFill="1" applyAlignment="1">
      <alignment horizontal="left"/>
    </xf>
    <xf numFmtId="3" fontId="0" fillId="0" borderId="0" xfId="0" applyNumberFormat="1" applyFill="1" applyAlignment="1">
      <alignment horizontal="right"/>
    </xf>
    <xf numFmtId="0" fontId="9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170961</xdr:colOff>
      <xdr:row>3</xdr:row>
      <xdr:rowOff>61057</xdr:rowOff>
    </xdr:from>
    <xdr:to>
      <xdr:col>0</xdr:col>
      <xdr:colOff>5348653</xdr:colOff>
      <xdr:row>7</xdr:row>
      <xdr:rowOff>36735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45F724-9543-401A-ACBE-3272CD76C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10750578" y="989134"/>
          <a:ext cx="5177692" cy="3346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  <pageSetUpPr fitToPage="1"/>
  </sheetPr>
  <dimension ref="A1:C12"/>
  <sheetViews>
    <sheetView showGridLines="0" rightToLeft="1" tabSelected="1" view="pageBreakPreview" zoomScale="78" zoomScaleNormal="100" zoomScaleSheetLayoutView="78" workbookViewId="0">
      <selection activeCell="A11" sqref="A11"/>
    </sheetView>
  </sheetViews>
  <sheetFormatPr defaultRowHeight="12.75" x14ac:dyDescent="0.2"/>
  <cols>
    <col min="1" max="1" width="91.5703125" customWidth="1"/>
    <col min="2" max="2" width="45.42578125" customWidth="1"/>
    <col min="3" max="3" width="76.5703125" customWidth="1"/>
  </cols>
  <sheetData>
    <row r="1" spans="1:3" ht="29.1" customHeight="1" x14ac:dyDescent="0.2">
      <c r="A1" s="78"/>
      <c r="B1" s="78"/>
      <c r="C1" s="78"/>
    </row>
    <row r="2" spans="1:3" ht="21.75" customHeight="1" x14ac:dyDescent="0.2">
      <c r="A2" s="78"/>
      <c r="B2" s="78"/>
      <c r="C2" s="78"/>
    </row>
    <row r="3" spans="1:3" ht="21.75" customHeight="1" x14ac:dyDescent="0.2">
      <c r="A3" s="78"/>
      <c r="B3" s="78"/>
      <c r="C3" s="78"/>
    </row>
    <row r="4" spans="1:3" ht="7.35" customHeight="1" x14ac:dyDescent="0.2"/>
    <row r="5" spans="1:3" ht="123.6" customHeight="1" x14ac:dyDescent="0.2">
      <c r="B5" s="79"/>
    </row>
    <row r="6" spans="1:3" ht="123.6" customHeight="1" x14ac:dyDescent="0.2">
      <c r="B6" s="79"/>
    </row>
    <row r="10" spans="1:3" ht="30" customHeight="1" x14ac:dyDescent="0.2">
      <c r="A10" s="17" t="s">
        <v>70</v>
      </c>
      <c r="B10" s="1"/>
      <c r="C10" s="1"/>
    </row>
    <row r="11" spans="1:3" ht="28.5" customHeight="1" x14ac:dyDescent="0.2">
      <c r="A11" s="17" t="s">
        <v>90</v>
      </c>
      <c r="B11" s="1"/>
      <c r="C11" s="1"/>
    </row>
    <row r="12" spans="1:3" ht="25.5" x14ac:dyDescent="0.2">
      <c r="A12" s="17" t="s">
        <v>0</v>
      </c>
      <c r="B12" s="1"/>
      <c r="C12" s="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AF21"/>
  <sheetViews>
    <sheetView showGridLines="0" rightToLeft="1" view="pageBreakPreview" zoomScale="142" zoomScaleNormal="100" zoomScaleSheetLayoutView="142" workbookViewId="0">
      <selection activeCell="A3" sqref="A3:AB3"/>
    </sheetView>
  </sheetViews>
  <sheetFormatPr defaultRowHeight="12.75" x14ac:dyDescent="0.2"/>
  <cols>
    <col min="1" max="2" width="2.5703125" customWidth="1"/>
    <col min="3" max="3" width="79.140625" customWidth="1"/>
    <col min="4" max="5" width="1.28515625" customWidth="1"/>
    <col min="6" max="6" width="11.7109375" customWidth="1"/>
    <col min="7" max="7" width="1.28515625" customWidth="1"/>
    <col min="8" max="8" width="21" customWidth="1"/>
    <col min="9" max="9" width="1.28515625" customWidth="1"/>
    <col min="10" max="10" width="24.85546875" customWidth="1"/>
    <col min="11" max="11" width="1.28515625" customWidth="1"/>
    <col min="12" max="12" width="14.28515625" customWidth="1"/>
    <col min="13" max="13" width="1.28515625" customWidth="1"/>
    <col min="14" max="14" width="17.7109375" bestFit="1" customWidth="1"/>
    <col min="15" max="15" width="1.28515625" customWidth="1"/>
    <col min="16" max="16" width="14.28515625" customWidth="1"/>
    <col min="17" max="17" width="1.28515625" customWidth="1"/>
    <col min="18" max="18" width="19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8.85546875" bestFit="1" customWidth="1"/>
    <col min="25" max="25" width="1.28515625" customWidth="1"/>
    <col min="26" max="26" width="19" bestFit="1" customWidth="1"/>
    <col min="27" max="27" width="1.28515625" customWidth="1"/>
    <col min="28" max="28" width="18.28515625" customWidth="1"/>
    <col min="29" max="29" width="0.28515625" customWidth="1"/>
    <col min="32" max="32" width="18.7109375" bestFit="1" customWidth="1"/>
  </cols>
  <sheetData>
    <row r="1" spans="1:32" ht="29.1" customHeight="1" x14ac:dyDescent="0.2">
      <c r="A1" s="80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</row>
    <row r="2" spans="1:32" ht="21.75" customHeight="1" x14ac:dyDescent="0.2">
      <c r="A2" s="80" t="s">
        <v>90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</row>
    <row r="3" spans="1:32" ht="21.75" customHeight="1" x14ac:dyDescent="0.2">
      <c r="A3" s="80" t="s">
        <v>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</row>
    <row r="4" spans="1:32" ht="23.25" customHeight="1" x14ac:dyDescent="0.2">
      <c r="A4" s="2" t="s">
        <v>1</v>
      </c>
      <c r="B4" s="81" t="s">
        <v>2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</row>
    <row r="5" spans="1:32" s="58" customFormat="1" ht="23.25" customHeight="1" x14ac:dyDescent="0.2">
      <c r="A5" s="81" t="s">
        <v>3</v>
      </c>
      <c r="B5" s="81"/>
      <c r="C5" s="81" t="s">
        <v>73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</row>
    <row r="6" spans="1:32" s="58" customFormat="1" ht="14.45" customHeight="1" x14ac:dyDescent="0.2">
      <c r="F6" s="82" t="s">
        <v>4</v>
      </c>
      <c r="G6" s="82"/>
      <c r="H6" s="82"/>
      <c r="I6" s="82"/>
      <c r="J6" s="82"/>
      <c r="L6" s="82" t="s">
        <v>5</v>
      </c>
      <c r="M6" s="82"/>
      <c r="N6" s="82"/>
      <c r="O6" s="82"/>
      <c r="P6" s="82"/>
      <c r="Q6" s="82"/>
      <c r="R6" s="82"/>
      <c r="T6" s="82" t="s">
        <v>6</v>
      </c>
      <c r="U6" s="82"/>
      <c r="V6" s="82"/>
      <c r="W6" s="82"/>
      <c r="X6" s="82"/>
      <c r="Y6" s="82"/>
      <c r="Z6" s="82"/>
      <c r="AA6" s="82"/>
      <c r="AB6" s="82"/>
    </row>
    <row r="7" spans="1:32" s="58" customFormat="1" ht="14.45" customHeight="1" x14ac:dyDescent="0.2">
      <c r="F7" s="59"/>
      <c r="G7" s="59"/>
      <c r="H7" s="59"/>
      <c r="I7" s="59"/>
      <c r="J7" s="59"/>
      <c r="L7" s="83" t="s">
        <v>7</v>
      </c>
      <c r="M7" s="83"/>
      <c r="N7" s="83"/>
      <c r="O7" s="59"/>
      <c r="P7" s="83" t="s">
        <v>8</v>
      </c>
      <c r="Q7" s="83"/>
      <c r="R7" s="83"/>
      <c r="T7" s="59"/>
      <c r="U7" s="59"/>
      <c r="V7" s="59"/>
      <c r="W7" s="59"/>
      <c r="X7" s="59"/>
      <c r="Y7" s="59"/>
      <c r="Z7" s="59"/>
      <c r="AA7" s="59"/>
      <c r="AB7" s="59"/>
    </row>
    <row r="8" spans="1:32" s="58" customFormat="1" ht="18" customHeight="1" x14ac:dyDescent="0.2">
      <c r="A8" s="82" t="s">
        <v>9</v>
      </c>
      <c r="B8" s="82"/>
      <c r="C8" s="82"/>
      <c r="E8" s="82" t="s">
        <v>10</v>
      </c>
      <c r="F8" s="82"/>
      <c r="H8" s="11" t="s">
        <v>11</v>
      </c>
      <c r="J8" s="11" t="s">
        <v>12</v>
      </c>
      <c r="L8" s="12" t="s">
        <v>10</v>
      </c>
      <c r="M8" s="59"/>
      <c r="N8" s="12" t="s">
        <v>11</v>
      </c>
      <c r="P8" s="12" t="s">
        <v>10</v>
      </c>
      <c r="Q8" s="59"/>
      <c r="R8" s="12" t="s">
        <v>13</v>
      </c>
      <c r="T8" s="11" t="s">
        <v>10</v>
      </c>
      <c r="V8" s="11" t="s">
        <v>14</v>
      </c>
      <c r="X8" s="11" t="s">
        <v>11</v>
      </c>
      <c r="Z8" s="11" t="s">
        <v>12</v>
      </c>
      <c r="AB8" s="11" t="s">
        <v>15</v>
      </c>
    </row>
    <row r="9" spans="1:32" s="58" customFormat="1" ht="21.75" customHeight="1" x14ac:dyDescent="0.2">
      <c r="A9" s="84" t="s">
        <v>16</v>
      </c>
      <c r="B9" s="84"/>
      <c r="C9" s="84"/>
      <c r="E9" s="85">
        <v>14191</v>
      </c>
      <c r="F9" s="85"/>
      <c r="G9" s="60"/>
      <c r="H9" s="19">
        <v>172346232452</v>
      </c>
      <c r="I9" s="60"/>
      <c r="J9" s="19">
        <v>257966268560</v>
      </c>
      <c r="K9" s="60"/>
      <c r="L9" s="19">
        <v>0</v>
      </c>
      <c r="M9" s="60"/>
      <c r="N9" s="19">
        <v>0</v>
      </c>
      <c r="O9" s="60"/>
      <c r="P9" s="19">
        <v>0</v>
      </c>
      <c r="Q9" s="60"/>
      <c r="R9" s="19">
        <v>0</v>
      </c>
      <c r="S9" s="60"/>
      <c r="T9" s="19">
        <f>E9+L9-P9</f>
        <v>14191</v>
      </c>
      <c r="U9" s="60"/>
      <c r="V9" s="19">
        <v>20000520</v>
      </c>
      <c r="W9" s="60"/>
      <c r="X9" s="19">
        <v>172346232452</v>
      </c>
      <c r="Y9" s="60"/>
      <c r="Z9" s="19">
        <v>283486786464.81598</v>
      </c>
      <c r="AA9" s="60"/>
      <c r="AB9" s="43">
        <f>Z9/AF13</f>
        <v>5.6007899169751617E-3</v>
      </c>
    </row>
    <row r="10" spans="1:32" s="58" customFormat="1" ht="21.75" customHeight="1" x14ac:dyDescent="0.2">
      <c r="A10" s="86" t="s">
        <v>17</v>
      </c>
      <c r="B10" s="86"/>
      <c r="C10" s="86"/>
      <c r="E10" s="87">
        <v>818</v>
      </c>
      <c r="F10" s="87"/>
      <c r="G10" s="60"/>
      <c r="H10" s="20">
        <v>9995330058</v>
      </c>
      <c r="I10" s="60"/>
      <c r="J10" s="20">
        <v>11438257600</v>
      </c>
      <c r="K10" s="60"/>
      <c r="L10" s="20">
        <v>0</v>
      </c>
      <c r="M10" s="60"/>
      <c r="N10" s="20">
        <v>0</v>
      </c>
      <c r="O10" s="60"/>
      <c r="P10" s="20">
        <v>0</v>
      </c>
      <c r="Q10" s="60"/>
      <c r="R10" s="20">
        <v>0</v>
      </c>
      <c r="S10" s="60"/>
      <c r="T10" s="20">
        <f>E10+L10-P10</f>
        <v>818</v>
      </c>
      <c r="U10" s="60"/>
      <c r="V10" s="20">
        <v>17669999</v>
      </c>
      <c r="W10" s="60"/>
      <c r="X10" s="20">
        <v>9995330058</v>
      </c>
      <c r="Y10" s="60"/>
      <c r="Z10" s="20">
        <v>14436714310.9816</v>
      </c>
      <c r="AA10" s="60"/>
      <c r="AB10" s="44">
        <f>Z10/AF13</f>
        <v>2.8522318431667735E-4</v>
      </c>
    </row>
    <row r="11" spans="1:32" s="58" customFormat="1" ht="21.75" customHeight="1" x14ac:dyDescent="0.2">
      <c r="A11" s="86" t="s">
        <v>18</v>
      </c>
      <c r="B11" s="86"/>
      <c r="C11" s="86"/>
      <c r="E11" s="87">
        <v>1787711</v>
      </c>
      <c r="F11" s="87"/>
      <c r="G11" s="60"/>
      <c r="H11" s="20">
        <v>27097608797783</v>
      </c>
      <c r="I11" s="60"/>
      <c r="J11" s="20">
        <v>49935773820800</v>
      </c>
      <c r="K11" s="60"/>
      <c r="L11" s="20">
        <v>94897</v>
      </c>
      <c r="M11" s="60"/>
      <c r="N11" s="20">
        <v>2882035061317</v>
      </c>
      <c r="O11" s="60"/>
      <c r="P11" s="20">
        <v>340293</v>
      </c>
      <c r="Q11" s="60"/>
      <c r="R11" s="20">
        <v>10189755048853</v>
      </c>
      <c r="S11" s="60"/>
      <c r="T11" s="20">
        <f>E11+L11-P11</f>
        <v>1542315</v>
      </c>
      <c r="U11" s="60"/>
      <c r="V11" s="20">
        <v>31770000</v>
      </c>
      <c r="W11" s="60"/>
      <c r="X11" s="20">
        <v>24674928104199</v>
      </c>
      <c r="Y11" s="60"/>
      <c r="Z11" s="20">
        <v>48881749115880</v>
      </c>
      <c r="AA11" s="60"/>
      <c r="AB11" s="44">
        <f>Z11/AF13</f>
        <v>0.96574662610001072</v>
      </c>
    </row>
    <row r="12" spans="1:32" s="58" customFormat="1" ht="21.75" customHeight="1" x14ac:dyDescent="0.2">
      <c r="A12" s="88" t="s">
        <v>19</v>
      </c>
      <c r="B12" s="88"/>
      <c r="C12" s="88"/>
      <c r="D12" s="61"/>
      <c r="E12" s="87">
        <v>100000</v>
      </c>
      <c r="F12" s="89"/>
      <c r="G12" s="60"/>
      <c r="H12" s="21">
        <v>426156769796</v>
      </c>
      <c r="I12" s="60"/>
      <c r="J12" s="21">
        <v>449924583200</v>
      </c>
      <c r="K12" s="60"/>
      <c r="L12" s="21">
        <v>1</v>
      </c>
      <c r="M12" s="60"/>
      <c r="N12" s="21">
        <v>4989945</v>
      </c>
      <c r="O12" s="60"/>
      <c r="P12" s="21">
        <v>1</v>
      </c>
      <c r="Q12" s="60"/>
      <c r="R12" s="21">
        <v>4823957</v>
      </c>
      <c r="S12" s="60"/>
      <c r="T12" s="21">
        <f>E12+L12-P12</f>
        <v>100000</v>
      </c>
      <c r="U12" s="60"/>
      <c r="V12" s="21">
        <v>5020000</v>
      </c>
      <c r="W12" s="60"/>
      <c r="X12" s="21">
        <v>426157498166</v>
      </c>
      <c r="Y12" s="60"/>
      <c r="Z12" s="21">
        <v>500795200000</v>
      </c>
      <c r="AA12" s="60"/>
      <c r="AB12" s="45">
        <f>Z12/AF13</f>
        <v>9.8941073818891168E-3</v>
      </c>
    </row>
    <row r="13" spans="1:32" s="58" customFormat="1" ht="21.75" customHeight="1" thickBot="1" x14ac:dyDescent="0.25">
      <c r="A13" s="90" t="s">
        <v>20</v>
      </c>
      <c r="B13" s="90"/>
      <c r="C13" s="90"/>
      <c r="D13" s="90"/>
      <c r="E13" s="60"/>
      <c r="F13" s="22"/>
      <c r="G13" s="60"/>
      <c r="H13" s="22">
        <f>SUM(H9:H12)</f>
        <v>27706107130089</v>
      </c>
      <c r="I13" s="60"/>
      <c r="J13" s="22">
        <f>SUM(J9:J12)</f>
        <v>50655102930160</v>
      </c>
      <c r="K13" s="60"/>
      <c r="L13" s="22"/>
      <c r="M13" s="60"/>
      <c r="N13" s="22">
        <f>SUM(N9:N12)</f>
        <v>2882040051262</v>
      </c>
      <c r="O13" s="60"/>
      <c r="P13" s="22"/>
      <c r="Q13" s="60"/>
      <c r="R13" s="22">
        <f>SUM(R9:R12)</f>
        <v>10189759872810</v>
      </c>
      <c r="S13" s="60"/>
      <c r="T13" s="22"/>
      <c r="U13" s="60"/>
      <c r="V13" s="22"/>
      <c r="W13" s="60"/>
      <c r="X13" s="22">
        <f>SUM(X9:X12)</f>
        <v>25283427164875</v>
      </c>
      <c r="Y13" s="60"/>
      <c r="Z13" s="22">
        <f>SUM(Z9:Z12)</f>
        <v>49680467816655.797</v>
      </c>
      <c r="AA13" s="60"/>
      <c r="AB13" s="46">
        <f>SUM(AB9:AB12)</f>
        <v>0.98152674658319172</v>
      </c>
      <c r="AF13" s="63">
        <v>50615500789560</v>
      </c>
    </row>
    <row r="14" spans="1:32" s="58" customFormat="1" ht="13.5" thickTop="1" x14ac:dyDescent="0.2"/>
    <row r="15" spans="1:32" s="58" customFormat="1" x14ac:dyDescent="0.2">
      <c r="X15" s="62"/>
      <c r="Z15" s="62"/>
    </row>
    <row r="16" spans="1:32" s="58" customFormat="1" x14ac:dyDescent="0.2">
      <c r="H16" s="62"/>
      <c r="I16" s="62"/>
      <c r="J16" s="62"/>
      <c r="N16" s="62"/>
    </row>
    <row r="17" spans="8:26" s="58" customFormat="1" x14ac:dyDescent="0.2">
      <c r="X17" s="62"/>
      <c r="Z17" s="62"/>
    </row>
    <row r="18" spans="8:26" s="58" customFormat="1" x14ac:dyDescent="0.2">
      <c r="H18" s="62"/>
      <c r="J18" s="62"/>
      <c r="N18" s="62"/>
      <c r="P18" s="62"/>
      <c r="R18" s="62"/>
    </row>
    <row r="19" spans="8:26" s="58" customFormat="1" x14ac:dyDescent="0.2">
      <c r="P19" s="62"/>
      <c r="R19" s="62"/>
    </row>
    <row r="20" spans="8:26" s="58" customFormat="1" x14ac:dyDescent="0.2"/>
    <row r="21" spans="8:26" s="58" customFormat="1" x14ac:dyDescent="0.2"/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4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  <pageSetUpPr fitToPage="1"/>
  </sheetPr>
  <dimension ref="A1:AW12"/>
  <sheetViews>
    <sheetView showGridLines="0" rightToLeft="1" view="pageBreakPreview" zoomScale="78" zoomScaleNormal="100" zoomScaleSheetLayoutView="78" workbookViewId="0">
      <selection activeCell="A2" sqref="A2:AW2"/>
    </sheetView>
  </sheetViews>
  <sheetFormatPr defaultRowHeight="12.75" x14ac:dyDescent="0.2"/>
  <cols>
    <col min="1" max="1" width="81.28515625" bestFit="1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12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13.8554687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80" t="s">
        <v>74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</row>
    <row r="2" spans="1:49" ht="21.75" customHeight="1" x14ac:dyDescent="0.2">
      <c r="A2" s="80" t="s">
        <v>90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</row>
    <row r="3" spans="1:49" ht="21.75" customHeight="1" x14ac:dyDescent="0.2">
      <c r="A3" s="80" t="s">
        <v>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</row>
    <row r="4" spans="1:49" ht="14.45" customHeight="1" x14ac:dyDescent="0.2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</row>
    <row r="5" spans="1:49" ht="26.25" customHeight="1" x14ac:dyDescent="0.2">
      <c r="A5" s="81" t="s">
        <v>24</v>
      </c>
      <c r="B5" s="91"/>
      <c r="C5" s="91"/>
      <c r="D5" s="91"/>
      <c r="E5" s="91"/>
      <c r="F5" s="91"/>
      <c r="G5" s="91"/>
      <c r="H5" s="81"/>
      <c r="I5" s="91"/>
      <c r="J5" s="91"/>
      <c r="K5" s="91"/>
      <c r="L5" s="81"/>
      <c r="M5" s="91"/>
      <c r="N5" s="91"/>
      <c r="O5" s="91"/>
      <c r="P5" s="81"/>
      <c r="Q5" s="91"/>
      <c r="R5" s="91"/>
      <c r="S5" s="91"/>
      <c r="T5" s="91"/>
      <c r="U5" s="91"/>
      <c r="V5" s="81"/>
      <c r="W5" s="91"/>
      <c r="X5" s="91"/>
      <c r="Y5" s="91"/>
      <c r="Z5" s="91"/>
      <c r="AA5" s="91"/>
      <c r="AB5" s="81"/>
      <c r="AC5" s="91"/>
      <c r="AD5" s="91"/>
      <c r="AE5" s="91"/>
      <c r="AF5" s="91"/>
      <c r="AG5" s="91"/>
      <c r="AH5" s="81"/>
      <c r="AI5" s="91"/>
      <c r="AJ5" s="91"/>
      <c r="AK5" s="91"/>
      <c r="AL5" s="81"/>
      <c r="AM5" s="91"/>
      <c r="AN5" s="91"/>
      <c r="AO5" s="91"/>
      <c r="AP5" s="81"/>
      <c r="AQ5" s="91"/>
      <c r="AR5" s="91"/>
      <c r="AS5" s="91"/>
      <c r="AT5" s="81"/>
      <c r="AU5" s="81"/>
      <c r="AV5" s="81"/>
      <c r="AW5" s="81"/>
    </row>
    <row r="6" spans="1:49" ht="21" customHeight="1" x14ac:dyDescent="0.2">
      <c r="C6" s="82" t="s">
        <v>4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Y6" s="82" t="s">
        <v>6</v>
      </c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</row>
    <row r="7" spans="1:49" ht="24.75" customHeight="1" x14ac:dyDescent="0.2">
      <c r="A7" s="3" t="s">
        <v>21</v>
      </c>
      <c r="C7" s="5" t="s">
        <v>25</v>
      </c>
      <c r="D7" s="4"/>
      <c r="E7" s="5" t="s">
        <v>26</v>
      </c>
      <c r="F7" s="4"/>
      <c r="G7" s="83" t="s">
        <v>27</v>
      </c>
      <c r="H7" s="83"/>
      <c r="I7" s="83"/>
      <c r="J7" s="4"/>
      <c r="K7" s="83" t="s">
        <v>28</v>
      </c>
      <c r="L7" s="83"/>
      <c r="M7" s="83"/>
      <c r="N7" s="4"/>
      <c r="O7" s="83" t="s">
        <v>22</v>
      </c>
      <c r="P7" s="83"/>
      <c r="Q7" s="83"/>
      <c r="R7" s="4"/>
      <c r="S7" s="83" t="s">
        <v>23</v>
      </c>
      <c r="T7" s="83"/>
      <c r="U7" s="83"/>
      <c r="V7" s="83"/>
      <c r="W7" s="83"/>
      <c r="Y7" s="83" t="s">
        <v>25</v>
      </c>
      <c r="Z7" s="83"/>
      <c r="AA7" s="83"/>
      <c r="AB7" s="83"/>
      <c r="AC7" s="83"/>
      <c r="AD7" s="4"/>
      <c r="AE7" s="83" t="s">
        <v>26</v>
      </c>
      <c r="AF7" s="83"/>
      <c r="AG7" s="83"/>
      <c r="AH7" s="83"/>
      <c r="AI7" s="83"/>
      <c r="AJ7" s="4"/>
      <c r="AK7" s="83" t="s">
        <v>27</v>
      </c>
      <c r="AL7" s="83"/>
      <c r="AM7" s="83"/>
      <c r="AN7" s="4"/>
      <c r="AO7" s="83" t="s">
        <v>28</v>
      </c>
      <c r="AP7" s="83"/>
      <c r="AQ7" s="83"/>
      <c r="AR7" s="4"/>
      <c r="AS7" s="83" t="s">
        <v>22</v>
      </c>
      <c r="AT7" s="83"/>
      <c r="AU7" s="4"/>
      <c r="AV7" s="5" t="s">
        <v>23</v>
      </c>
    </row>
    <row r="8" spans="1:49" ht="21.75" customHeight="1" x14ac:dyDescent="0.2">
      <c r="A8" s="6" t="s">
        <v>16</v>
      </c>
      <c r="C8" s="24" t="s">
        <v>29</v>
      </c>
      <c r="D8" s="18"/>
      <c r="E8" s="24" t="s">
        <v>30</v>
      </c>
      <c r="F8" s="18"/>
      <c r="G8" s="92" t="s">
        <v>31</v>
      </c>
      <c r="H8" s="92"/>
      <c r="I8" s="92"/>
      <c r="J8" s="18"/>
      <c r="K8" s="85">
        <v>14191</v>
      </c>
      <c r="L8" s="85"/>
      <c r="M8" s="85"/>
      <c r="N8" s="18"/>
      <c r="O8" s="85">
        <v>14000000</v>
      </c>
      <c r="P8" s="85"/>
      <c r="Q8" s="85"/>
      <c r="R8" s="18"/>
      <c r="S8" s="92" t="s">
        <v>75</v>
      </c>
      <c r="T8" s="92"/>
      <c r="U8" s="92"/>
      <c r="V8" s="92"/>
      <c r="W8" s="92"/>
      <c r="X8" s="18"/>
      <c r="Y8" s="92" t="s">
        <v>29</v>
      </c>
      <c r="Z8" s="92"/>
      <c r="AA8" s="92"/>
      <c r="AB8" s="92"/>
      <c r="AC8" s="92"/>
      <c r="AD8" s="18"/>
      <c r="AE8" s="92" t="s">
        <v>30</v>
      </c>
      <c r="AF8" s="92"/>
      <c r="AG8" s="92"/>
      <c r="AH8" s="92"/>
      <c r="AI8" s="92"/>
      <c r="AJ8" s="18"/>
      <c r="AK8" s="92" t="s">
        <v>31</v>
      </c>
      <c r="AL8" s="92"/>
      <c r="AM8" s="92"/>
      <c r="AN8" s="18"/>
      <c r="AO8" s="85">
        <v>14191</v>
      </c>
      <c r="AP8" s="85"/>
      <c r="AQ8" s="85"/>
      <c r="AR8" s="18"/>
      <c r="AS8" s="85">
        <v>14000000</v>
      </c>
      <c r="AT8" s="85"/>
      <c r="AU8" s="18"/>
      <c r="AV8" s="24" t="s">
        <v>75</v>
      </c>
    </row>
    <row r="9" spans="1:49" ht="21.75" customHeight="1" x14ac:dyDescent="0.2">
      <c r="A9" s="7" t="s">
        <v>17</v>
      </c>
      <c r="C9" s="25" t="s">
        <v>29</v>
      </c>
      <c r="D9" s="18"/>
      <c r="E9" s="25" t="s">
        <v>30</v>
      </c>
      <c r="F9" s="18"/>
      <c r="G9" s="93" t="s">
        <v>31</v>
      </c>
      <c r="H9" s="93"/>
      <c r="I9" s="93"/>
      <c r="J9" s="18"/>
      <c r="K9" s="87">
        <v>818</v>
      </c>
      <c r="L9" s="87"/>
      <c r="M9" s="87"/>
      <c r="N9" s="18"/>
      <c r="O9" s="87">
        <v>18000000</v>
      </c>
      <c r="P9" s="87"/>
      <c r="Q9" s="87"/>
      <c r="R9" s="18"/>
      <c r="S9" s="93" t="s">
        <v>75</v>
      </c>
      <c r="T9" s="93"/>
      <c r="U9" s="93"/>
      <c r="V9" s="93"/>
      <c r="W9" s="93"/>
      <c r="X9" s="18"/>
      <c r="Y9" s="93" t="s">
        <v>29</v>
      </c>
      <c r="Z9" s="93"/>
      <c r="AA9" s="93"/>
      <c r="AB9" s="93"/>
      <c r="AC9" s="93"/>
      <c r="AD9" s="18"/>
      <c r="AE9" s="93" t="s">
        <v>30</v>
      </c>
      <c r="AF9" s="93"/>
      <c r="AG9" s="93"/>
      <c r="AH9" s="93"/>
      <c r="AI9" s="93"/>
      <c r="AJ9" s="18"/>
      <c r="AK9" s="93" t="s">
        <v>31</v>
      </c>
      <c r="AL9" s="93"/>
      <c r="AM9" s="93"/>
      <c r="AN9" s="18"/>
      <c r="AO9" s="87">
        <v>818</v>
      </c>
      <c r="AP9" s="87"/>
      <c r="AQ9" s="87"/>
      <c r="AR9" s="18"/>
      <c r="AS9" s="87">
        <v>18000000</v>
      </c>
      <c r="AT9" s="87"/>
      <c r="AU9" s="18"/>
      <c r="AV9" s="25" t="s">
        <v>75</v>
      </c>
    </row>
    <row r="10" spans="1:49" ht="21.75" customHeight="1" x14ac:dyDescent="0.2"/>
    <row r="11" spans="1:49" ht="21.75" customHeight="1" x14ac:dyDescent="0.2"/>
    <row r="12" spans="1:49" ht="21.75" customHeight="1" x14ac:dyDescent="0.2"/>
  </sheetData>
  <mergeCells count="33">
    <mergeCell ref="AE9:AI9"/>
    <mergeCell ref="AK9:AM9"/>
    <mergeCell ref="AO9:AQ9"/>
    <mergeCell ref="AS9:AT9"/>
    <mergeCell ref="G8:I8"/>
    <mergeCell ref="K8:M8"/>
    <mergeCell ref="O8:Q8"/>
    <mergeCell ref="G9:I9"/>
    <mergeCell ref="K9:M9"/>
    <mergeCell ref="O9:Q9"/>
    <mergeCell ref="S9:W9"/>
    <mergeCell ref="Y9:AC9"/>
    <mergeCell ref="AS7:AT7"/>
    <mergeCell ref="AE8:AI8"/>
    <mergeCell ref="AK8:AM8"/>
    <mergeCell ref="AO8:AQ8"/>
    <mergeCell ref="AS8:AT8"/>
    <mergeCell ref="A5:AW5"/>
    <mergeCell ref="A1:AW1"/>
    <mergeCell ref="A2:AW2"/>
    <mergeCell ref="A3:AW3"/>
    <mergeCell ref="S8:W8"/>
    <mergeCell ref="Y8:AC8"/>
    <mergeCell ref="C6:W6"/>
    <mergeCell ref="Y6:AV6"/>
    <mergeCell ref="G7:I7"/>
    <mergeCell ref="K7:M7"/>
    <mergeCell ref="O7:Q7"/>
    <mergeCell ref="S7:W7"/>
    <mergeCell ref="Y7:AC7"/>
    <mergeCell ref="AE7:AI7"/>
    <mergeCell ref="AK7:AM7"/>
    <mergeCell ref="AO7:AQ7"/>
  </mergeCells>
  <pageMargins left="0.39" right="0.39" top="0.39" bottom="0.39" header="0" footer="0"/>
  <pageSetup scale="4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79998168889431442"/>
    <pageSetUpPr fitToPage="1"/>
  </sheetPr>
  <dimension ref="A1:L15"/>
  <sheetViews>
    <sheetView showGridLines="0" rightToLeft="1" view="pageBreakPreview" zoomScale="106" zoomScaleNormal="100" zoomScaleSheetLayoutView="106" workbookViewId="0">
      <selection sqref="A1:L1"/>
    </sheetView>
  </sheetViews>
  <sheetFormatPr defaultRowHeight="12.75" x14ac:dyDescent="0.2"/>
  <cols>
    <col min="1" max="1" width="5.140625" customWidth="1"/>
    <col min="2" max="2" width="44.85546875" customWidth="1"/>
    <col min="3" max="3" width="1.28515625" customWidth="1"/>
    <col min="4" max="4" width="14.28515625" customWidth="1"/>
    <col min="5" max="5" width="1.28515625" customWidth="1"/>
    <col min="6" max="6" width="20.7109375" customWidth="1"/>
    <col min="7" max="7" width="1.28515625" customWidth="1"/>
    <col min="8" max="8" width="20.7109375" bestFit="1" customWidth="1"/>
    <col min="9" max="9" width="1.28515625" customWidth="1"/>
    <col min="10" max="10" width="19.57031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80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1.75" customHeight="1" x14ac:dyDescent="0.2">
      <c r="A2" s="80" t="s">
        <v>90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21.75" customHeight="1" x14ac:dyDescent="0.2">
      <c r="A3" s="80" t="s">
        <v>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 ht="14.45" customHeight="1" x14ac:dyDescent="0.2"/>
    <row r="5" spans="1:12" ht="19.5" customHeight="1" x14ac:dyDescent="0.2">
      <c r="A5" s="2" t="s">
        <v>76</v>
      </c>
      <c r="B5" s="81" t="s">
        <v>32</v>
      </c>
      <c r="C5" s="81"/>
      <c r="D5" s="81"/>
      <c r="E5" s="81"/>
      <c r="F5" s="81"/>
      <c r="G5" s="81"/>
      <c r="H5" s="81"/>
      <c r="I5" s="81"/>
      <c r="J5" s="81"/>
      <c r="K5" s="81"/>
      <c r="L5" s="81"/>
    </row>
    <row r="6" spans="1:12" ht="14.45" customHeight="1" x14ac:dyDescent="0.2">
      <c r="D6" s="3" t="s">
        <v>4</v>
      </c>
      <c r="F6" s="82" t="s">
        <v>5</v>
      </c>
      <c r="G6" s="82"/>
      <c r="H6" s="82"/>
      <c r="J6" s="3" t="s">
        <v>6</v>
      </c>
    </row>
    <row r="7" spans="1:12" ht="11.25" customHeight="1" x14ac:dyDescent="0.2">
      <c r="D7" s="4"/>
      <c r="F7" s="4"/>
      <c r="G7" s="4"/>
      <c r="H7" s="4"/>
      <c r="J7" s="4"/>
    </row>
    <row r="8" spans="1:12" ht="16.5" customHeight="1" x14ac:dyDescent="0.55000000000000004">
      <c r="A8" s="82" t="s">
        <v>33</v>
      </c>
      <c r="B8" s="82"/>
      <c r="D8" s="64" t="s">
        <v>34</v>
      </c>
      <c r="E8" s="51"/>
      <c r="F8" s="64" t="s">
        <v>35</v>
      </c>
      <c r="G8" s="51"/>
      <c r="H8" s="64" t="s">
        <v>36</v>
      </c>
      <c r="I8" s="51"/>
      <c r="J8" s="64" t="s">
        <v>34</v>
      </c>
      <c r="L8" s="3" t="s">
        <v>15</v>
      </c>
    </row>
    <row r="9" spans="1:12" ht="21.75" customHeight="1" x14ac:dyDescent="0.2">
      <c r="A9" s="84" t="s">
        <v>77</v>
      </c>
      <c r="B9" s="84"/>
      <c r="D9" s="19">
        <v>503902706</v>
      </c>
      <c r="E9" s="18"/>
      <c r="F9" s="19">
        <v>13352194845969</v>
      </c>
      <c r="G9" s="18"/>
      <c r="H9" s="19">
        <v>13213685575000</v>
      </c>
      <c r="I9" s="18"/>
      <c r="J9" s="19">
        <f t="shared" ref="J9" si="0">D9+F9-H9</f>
        <v>139013173675</v>
      </c>
      <c r="K9" s="18"/>
      <c r="L9" s="43">
        <f>J9/سهام!AF13</f>
        <v>2.7464545743203037E-3</v>
      </c>
    </row>
    <row r="10" spans="1:12" s="30" customFormat="1" ht="21.75" customHeight="1" thickBot="1" x14ac:dyDescent="0.25">
      <c r="A10" s="90" t="s">
        <v>20</v>
      </c>
      <c r="B10" s="90"/>
      <c r="D10" s="31">
        <f>SUM(D9:D9)</f>
        <v>503902706</v>
      </c>
      <c r="E10" s="32"/>
      <c r="F10" s="31">
        <f>SUM(F9:F9)</f>
        <v>13352194845969</v>
      </c>
      <c r="G10" s="32"/>
      <c r="H10" s="31">
        <f>SUM(H9:H9)</f>
        <v>13213685575000</v>
      </c>
      <c r="I10" s="32"/>
      <c r="J10" s="31">
        <f>SUM(J9:J9)</f>
        <v>139013173675</v>
      </c>
      <c r="K10" s="32"/>
      <c r="L10" s="47">
        <f>SUM(L9)</f>
        <v>2.7464545743203037E-3</v>
      </c>
    </row>
    <row r="13" spans="1:12" x14ac:dyDescent="0.2">
      <c r="J13" s="39"/>
    </row>
    <row r="15" spans="1:12" x14ac:dyDescent="0.2">
      <c r="J15" s="40"/>
    </row>
  </sheetData>
  <mergeCells count="8">
    <mergeCell ref="A10:B10"/>
    <mergeCell ref="A8:B8"/>
    <mergeCell ref="A9:B9"/>
    <mergeCell ref="A1:L1"/>
    <mergeCell ref="A2:L2"/>
    <mergeCell ref="A3:L3"/>
    <mergeCell ref="B5:L5"/>
    <mergeCell ref="F6:H6"/>
  </mergeCells>
  <pageMargins left="0.39" right="0.39" top="0.39" bottom="0.39" header="0" footer="0"/>
  <pageSetup scale="8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79998168889431442"/>
    <pageSetUpPr fitToPage="1"/>
  </sheetPr>
  <dimension ref="A1:J11"/>
  <sheetViews>
    <sheetView showGridLines="0" rightToLeft="1" view="pageBreakPreview" zoomScale="148" zoomScaleNormal="100" zoomScaleSheetLayoutView="148" workbookViewId="0">
      <selection activeCell="J9" sqref="J9"/>
    </sheetView>
  </sheetViews>
  <sheetFormatPr defaultRowHeight="12.75" x14ac:dyDescent="0.2"/>
  <cols>
    <col min="1" max="1" width="2.5703125" customWidth="1"/>
    <col min="2" max="2" width="49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80" t="s">
        <v>71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21.75" customHeight="1" x14ac:dyDescent="0.2">
      <c r="A2" s="80" t="s">
        <v>91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21.75" customHeight="1" x14ac:dyDescent="0.2">
      <c r="A3" s="80" t="s">
        <v>0</v>
      </c>
      <c r="B3" s="80"/>
      <c r="C3" s="80"/>
      <c r="D3" s="80"/>
      <c r="E3" s="80"/>
      <c r="F3" s="80"/>
      <c r="G3" s="80"/>
      <c r="H3" s="80"/>
      <c r="I3" s="80"/>
      <c r="J3" s="80"/>
    </row>
    <row r="4" spans="1:10" ht="14.45" customHeight="1" x14ac:dyDescent="0.2"/>
    <row r="5" spans="1:10" ht="29.1" customHeight="1" x14ac:dyDescent="0.2">
      <c r="A5" s="2" t="s">
        <v>37</v>
      </c>
      <c r="B5" s="81" t="s">
        <v>38</v>
      </c>
      <c r="C5" s="81"/>
      <c r="D5" s="81"/>
      <c r="E5" s="81"/>
      <c r="F5" s="81"/>
      <c r="G5" s="81"/>
      <c r="H5" s="81"/>
      <c r="I5" s="81"/>
      <c r="J5" s="81"/>
    </row>
    <row r="6" spans="1:10" ht="14.45" customHeight="1" x14ac:dyDescent="0.2"/>
    <row r="7" spans="1:10" ht="20.25" customHeight="1" x14ac:dyDescent="0.2">
      <c r="A7" s="82" t="s">
        <v>39</v>
      </c>
      <c r="B7" s="82"/>
      <c r="D7" s="3" t="s">
        <v>40</v>
      </c>
      <c r="F7" s="3" t="s">
        <v>34</v>
      </c>
      <c r="H7" s="3" t="s">
        <v>41</v>
      </c>
      <c r="J7" s="3" t="s">
        <v>42</v>
      </c>
    </row>
    <row r="8" spans="1:10" ht="21.75" customHeight="1" x14ac:dyDescent="0.2">
      <c r="A8" s="84" t="s">
        <v>78</v>
      </c>
      <c r="B8" s="84"/>
      <c r="D8" s="24" t="s">
        <v>43</v>
      </c>
      <c r="E8" s="18"/>
      <c r="F8" s="19">
        <f>'درآمد گواهی کالایی'!J13</f>
        <v>6333084708041.7979</v>
      </c>
      <c r="G8" s="18"/>
      <c r="H8" s="43">
        <f>F8/F11</f>
        <v>0.99878248350979715</v>
      </c>
      <c r="I8" s="65"/>
      <c r="J8" s="41">
        <f>F8/سهام!$AF$13</f>
        <v>0.12512144717035115</v>
      </c>
    </row>
    <row r="9" spans="1:10" ht="21.75" customHeight="1" x14ac:dyDescent="0.2">
      <c r="A9" s="86" t="s">
        <v>46</v>
      </c>
      <c r="B9" s="86"/>
      <c r="D9" s="25" t="s">
        <v>44</v>
      </c>
      <c r="E9" s="18"/>
      <c r="F9" s="20">
        <f>'درآمد سپرده بانکی'!D9</f>
        <v>2394235</v>
      </c>
      <c r="G9" s="18"/>
      <c r="H9" s="66">
        <f>F9/F11</f>
        <v>3.7759166182785514E-7</v>
      </c>
      <c r="I9" s="65"/>
      <c r="J9" s="67">
        <f>F9/سهام!$AF$13</f>
        <v>4.7302406627454273E-8</v>
      </c>
    </row>
    <row r="10" spans="1:10" ht="21.75" customHeight="1" x14ac:dyDescent="0.2">
      <c r="A10" s="88" t="s">
        <v>47</v>
      </c>
      <c r="B10" s="88"/>
      <c r="D10" s="36" t="s">
        <v>45</v>
      </c>
      <c r="E10" s="18"/>
      <c r="F10" s="21">
        <f>'سایر درآمدها'!D9</f>
        <v>7717640100</v>
      </c>
      <c r="G10" s="18"/>
      <c r="H10" s="45">
        <f>F10/F11</f>
        <v>1.2171388985409929E-3</v>
      </c>
      <c r="I10" s="65"/>
      <c r="J10" s="49">
        <f>F10/سهام!$AF$13</f>
        <v>1.5247582222068713E-4</v>
      </c>
    </row>
    <row r="11" spans="1:10" ht="21.75" customHeight="1" x14ac:dyDescent="0.2">
      <c r="A11" s="90" t="s">
        <v>20</v>
      </c>
      <c r="B11" s="90"/>
      <c r="D11" s="22"/>
      <c r="E11" s="18"/>
      <c r="F11" s="22">
        <f>SUM(F8:F10)</f>
        <v>6340804742376.7979</v>
      </c>
      <c r="G11" s="18"/>
      <c r="H11" s="38">
        <f>SUM(H8:H10)</f>
        <v>1</v>
      </c>
      <c r="I11" s="37"/>
      <c r="J11" s="42">
        <f>SUM(J8:J10)</f>
        <v>0.12527397029497847</v>
      </c>
    </row>
  </sheetData>
  <mergeCells count="9">
    <mergeCell ref="A11:B11"/>
    <mergeCell ref="A8:B8"/>
    <mergeCell ref="A9:B9"/>
    <mergeCell ref="A10:B10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79998168889431442"/>
    <pageSetUpPr fitToPage="1"/>
  </sheetPr>
  <dimension ref="A1:AA16"/>
  <sheetViews>
    <sheetView showGridLines="0" rightToLeft="1" view="pageBreakPreview" zoomScale="93" zoomScaleNormal="100" zoomScaleSheetLayoutView="93" workbookViewId="0">
      <selection activeCell="A2" sqref="A2:W2"/>
    </sheetView>
  </sheetViews>
  <sheetFormatPr defaultRowHeight="12.75" x14ac:dyDescent="0.2"/>
  <cols>
    <col min="1" max="1" width="5.140625" customWidth="1"/>
    <col min="2" max="2" width="76.140625" customWidth="1"/>
    <col min="3" max="3" width="1.28515625" customWidth="1"/>
    <col min="4" max="4" width="17" customWidth="1"/>
    <col min="5" max="5" width="1.28515625" customWidth="1"/>
    <col min="6" max="6" width="19.7109375" customWidth="1"/>
    <col min="7" max="7" width="1.28515625" customWidth="1"/>
    <col min="8" max="8" width="22" customWidth="1"/>
    <col min="9" max="9" width="1.28515625" customWidth="1"/>
    <col min="10" max="10" width="23.42578125" customWidth="1"/>
    <col min="11" max="11" width="1.28515625" customWidth="1"/>
    <col min="12" max="12" width="17.140625" customWidth="1"/>
    <col min="13" max="13" width="1.28515625" customWidth="1"/>
    <col min="14" max="14" width="14.42578125" customWidth="1"/>
    <col min="15" max="16" width="1.28515625" customWidth="1"/>
    <col min="17" max="17" width="21.5703125" customWidth="1"/>
    <col min="18" max="18" width="1.28515625" customWidth="1"/>
    <col min="19" max="19" width="21.42578125" customWidth="1"/>
    <col min="20" max="20" width="1.28515625" customWidth="1"/>
    <col min="21" max="21" width="21.42578125" customWidth="1"/>
    <col min="22" max="22" width="1.28515625" customWidth="1"/>
    <col min="23" max="23" width="15.5703125" customWidth="1"/>
    <col min="24" max="24" width="0.28515625" customWidth="1"/>
    <col min="26" max="27" width="18.140625" bestFit="1" customWidth="1"/>
  </cols>
  <sheetData>
    <row r="1" spans="1:27" ht="29.1" customHeight="1" x14ac:dyDescent="0.2">
      <c r="A1" s="80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</row>
    <row r="2" spans="1:27" ht="21.75" customHeight="1" x14ac:dyDescent="0.2">
      <c r="A2" s="80" t="s">
        <v>91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</row>
    <row r="3" spans="1:27" ht="21.75" customHeight="1" x14ac:dyDescent="0.2">
      <c r="A3" s="80" t="s">
        <v>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</row>
    <row r="4" spans="1:27" ht="14.45" customHeight="1" x14ac:dyDescent="0.2"/>
    <row r="5" spans="1:27" ht="14.45" customHeight="1" x14ac:dyDescent="0.2">
      <c r="A5" s="2" t="s">
        <v>48</v>
      </c>
      <c r="B5" s="81" t="s">
        <v>78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</row>
    <row r="6" spans="1:27" ht="15.75" customHeight="1" x14ac:dyDescent="0.2">
      <c r="D6" s="82" t="s">
        <v>49</v>
      </c>
      <c r="E6" s="82"/>
      <c r="F6" s="82"/>
      <c r="G6" s="82"/>
      <c r="H6" s="82"/>
      <c r="I6" s="82"/>
      <c r="J6" s="82"/>
      <c r="K6" s="82"/>
      <c r="L6" s="82"/>
      <c r="N6" s="82" t="s">
        <v>50</v>
      </c>
      <c r="O6" s="82"/>
      <c r="P6" s="82"/>
      <c r="Q6" s="82"/>
      <c r="R6" s="82"/>
      <c r="S6" s="82"/>
      <c r="T6" s="82"/>
      <c r="U6" s="82"/>
      <c r="V6" s="82"/>
      <c r="W6" s="82"/>
    </row>
    <row r="7" spans="1:27" ht="14.45" customHeight="1" x14ac:dyDescent="0.2">
      <c r="D7" s="4"/>
      <c r="E7" s="4"/>
      <c r="F7" s="4"/>
      <c r="G7" s="4"/>
      <c r="H7" s="4"/>
      <c r="I7" s="4"/>
      <c r="J7" s="83" t="s">
        <v>20</v>
      </c>
      <c r="K7" s="83"/>
      <c r="L7" s="83"/>
      <c r="N7" s="4"/>
      <c r="O7" s="4"/>
      <c r="P7" s="4"/>
      <c r="Q7" s="4"/>
      <c r="R7" s="4"/>
      <c r="S7" s="4"/>
      <c r="T7" s="4"/>
      <c r="U7" s="83" t="s">
        <v>20</v>
      </c>
      <c r="V7" s="83"/>
      <c r="W7" s="83"/>
    </row>
    <row r="8" spans="1:27" ht="18.75" customHeight="1" x14ac:dyDescent="0.2">
      <c r="A8" s="82" t="s">
        <v>51</v>
      </c>
      <c r="B8" s="82"/>
      <c r="D8" s="3" t="s">
        <v>52</v>
      </c>
      <c r="F8" s="3" t="s">
        <v>53</v>
      </c>
      <c r="H8" s="3" t="s">
        <v>54</v>
      </c>
      <c r="J8" s="5" t="s">
        <v>34</v>
      </c>
      <c r="K8" s="4"/>
      <c r="L8" s="5" t="s">
        <v>41</v>
      </c>
      <c r="N8" s="3" t="s">
        <v>52</v>
      </c>
      <c r="P8" s="82" t="s">
        <v>53</v>
      </c>
      <c r="Q8" s="82"/>
      <c r="S8" s="3" t="s">
        <v>54</v>
      </c>
      <c r="U8" s="5" t="s">
        <v>34</v>
      </c>
      <c r="V8" s="4"/>
      <c r="W8" s="5" t="s">
        <v>41</v>
      </c>
    </row>
    <row r="9" spans="1:27" ht="21.75" customHeight="1" x14ac:dyDescent="0.2">
      <c r="A9" s="84" t="s">
        <v>18</v>
      </c>
      <c r="B9" s="84"/>
      <c r="D9" s="19">
        <v>0</v>
      </c>
      <c r="E9" s="18"/>
      <c r="F9" s="19">
        <f>'درآمد ناشی از تغییر قیمت اوراق'!I10</f>
        <v>2070358460814</v>
      </c>
      <c r="G9" s="18"/>
      <c r="H9" s="19">
        <f>'درآمد ناشی از فروش'!I8</f>
        <v>4183336821802</v>
      </c>
      <c r="I9" s="18"/>
      <c r="J9" s="19">
        <f>D9+F9+H9</f>
        <v>6253695282616</v>
      </c>
      <c r="K9" s="18"/>
      <c r="L9" s="41">
        <f>J9/درآمد!$F$11</f>
        <v>0.98626208134456039</v>
      </c>
      <c r="M9" s="18"/>
      <c r="N9" s="19">
        <v>0</v>
      </c>
      <c r="O9" s="18"/>
      <c r="P9" s="85">
        <f>'درآمد ناشی از تغییر قیمت اوراق'!Q10</f>
        <v>21108690326748</v>
      </c>
      <c r="Q9" s="85"/>
      <c r="R9" s="18"/>
      <c r="S9" s="19">
        <f>'درآمد ناشی از فروش'!Q8</f>
        <v>15328402504045</v>
      </c>
      <c r="T9" s="18"/>
      <c r="U9" s="19">
        <f>N9+P9+S9</f>
        <v>36437092830793</v>
      </c>
      <c r="V9" s="18"/>
      <c r="W9" s="43">
        <f>U9/$AA$14</f>
        <v>0.99353562414259344</v>
      </c>
    </row>
    <row r="10" spans="1:27" ht="21.75" customHeight="1" x14ac:dyDescent="0.2">
      <c r="A10" s="86" t="s">
        <v>19</v>
      </c>
      <c r="B10" s="86"/>
      <c r="D10" s="20">
        <v>0</v>
      </c>
      <c r="E10" s="18"/>
      <c r="F10" s="20">
        <f>'درآمد ناشی از تغییر قیمت اوراق'!I9</f>
        <v>50869888430</v>
      </c>
      <c r="G10" s="18"/>
      <c r="H10" s="20">
        <f>'درآمد ناشی از فروش'!I9</f>
        <v>562382</v>
      </c>
      <c r="I10" s="18"/>
      <c r="J10" s="20">
        <f>D10+F10+H10</f>
        <v>50870450812</v>
      </c>
      <c r="K10" s="18"/>
      <c r="L10" s="48">
        <f>J10/درآمد!$F$11</f>
        <v>8.0227120813267053E-3</v>
      </c>
      <c r="M10" s="18"/>
      <c r="N10" s="20">
        <v>0</v>
      </c>
      <c r="O10" s="18"/>
      <c r="P10" s="87">
        <f>'درآمد ناشی از تغییر قیمت اوراق'!Q9</f>
        <v>74637701834</v>
      </c>
      <c r="Q10" s="87"/>
      <c r="R10" s="18"/>
      <c r="S10" s="20">
        <f>'درآمد ناشی از فروش'!Q9</f>
        <v>1202128960</v>
      </c>
      <c r="T10" s="18"/>
      <c r="U10" s="20">
        <f>N10+P10+S10</f>
        <v>75839830794</v>
      </c>
      <c r="V10" s="18"/>
      <c r="W10" s="49">
        <f t="shared" ref="W10:W12" si="0">U10/$AA$14</f>
        <v>2.067935934754584E-3</v>
      </c>
    </row>
    <row r="11" spans="1:27" ht="21.75" customHeight="1" x14ac:dyDescent="0.2">
      <c r="A11" s="86" t="s">
        <v>16</v>
      </c>
      <c r="B11" s="86"/>
      <c r="D11" s="20">
        <v>0</v>
      </c>
      <c r="E11" s="18"/>
      <c r="F11" s="20">
        <f>'درآمد ناشی از تغییر قیمت اوراق'!I8</f>
        <v>25520517903.815979</v>
      </c>
      <c r="G11" s="18"/>
      <c r="H11" s="20">
        <v>0</v>
      </c>
      <c r="I11" s="18"/>
      <c r="J11" s="20">
        <f>D11+F11+H11</f>
        <v>25520517903.815979</v>
      </c>
      <c r="K11" s="18"/>
      <c r="L11" s="48">
        <f>J11/درآمد!$F$11</f>
        <v>4.0248074086334075E-3</v>
      </c>
      <c r="M11" s="18"/>
      <c r="N11" s="20">
        <v>0</v>
      </c>
      <c r="O11" s="18"/>
      <c r="P11" s="87">
        <f>'درآمد ناشی از تغییر قیمت اوراق'!Q8</f>
        <v>111140554011.81598</v>
      </c>
      <c r="Q11" s="87"/>
      <c r="R11" s="18"/>
      <c r="S11" s="20">
        <v>0</v>
      </c>
      <c r="T11" s="18"/>
      <c r="U11" s="20">
        <f>N11+P11+S11</f>
        <v>111140554011.81598</v>
      </c>
      <c r="V11" s="18"/>
      <c r="W11" s="49">
        <f t="shared" si="0"/>
        <v>3.0304859998151515E-3</v>
      </c>
    </row>
    <row r="12" spans="1:27" ht="21.75" customHeight="1" x14ac:dyDescent="0.2">
      <c r="A12" s="88" t="s">
        <v>17</v>
      </c>
      <c r="B12" s="88"/>
      <c r="D12" s="21">
        <v>0</v>
      </c>
      <c r="E12" s="18"/>
      <c r="F12" s="21">
        <f>'درآمد ناشی از تغییر قیمت اوراق'!I11</f>
        <v>2998456709.9815998</v>
      </c>
      <c r="G12" s="18"/>
      <c r="H12" s="21">
        <v>0</v>
      </c>
      <c r="I12" s="18"/>
      <c r="J12" s="21">
        <f>D12+F12+H12</f>
        <v>2998456709.9815998</v>
      </c>
      <c r="K12" s="18"/>
      <c r="L12" s="49">
        <f>J12/درآمد!$F$11</f>
        <v>4.7288267527658534E-4</v>
      </c>
      <c r="M12" s="18"/>
      <c r="N12" s="21">
        <v>0</v>
      </c>
      <c r="O12" s="18"/>
      <c r="P12" s="87">
        <f>'درآمد ناشی از تغییر قیمت اوراق'!Q11</f>
        <v>4441384251.9815998</v>
      </c>
      <c r="Q12" s="89"/>
      <c r="R12" s="18"/>
      <c r="S12" s="21">
        <v>0</v>
      </c>
      <c r="T12" s="18"/>
      <c r="U12" s="21">
        <f>N12+P12+S12</f>
        <v>4441384251.9815998</v>
      </c>
      <c r="V12" s="18"/>
      <c r="W12" s="49">
        <f t="shared" si="0"/>
        <v>1.2110388431210057E-4</v>
      </c>
      <c r="Z12" s="69" t="s">
        <v>79</v>
      </c>
    </row>
    <row r="13" spans="1:27" s="30" customFormat="1" ht="21.75" customHeight="1" thickBot="1" x14ac:dyDescent="0.25">
      <c r="A13" s="90" t="s">
        <v>20</v>
      </c>
      <c r="B13" s="90"/>
      <c r="D13" s="31">
        <f>SUM(D9:D12)</f>
        <v>0</v>
      </c>
      <c r="E13" s="32"/>
      <c r="F13" s="31">
        <f>SUM(F9:F12)</f>
        <v>2149747323857.7976</v>
      </c>
      <c r="G13" s="32"/>
      <c r="H13" s="31">
        <f>SUM(H9:H12)</f>
        <v>4183337384184</v>
      </c>
      <c r="I13" s="32"/>
      <c r="J13" s="31">
        <f>SUM(J9:J12)</f>
        <v>6333084708041.7979</v>
      </c>
      <c r="K13" s="32"/>
      <c r="L13" s="50">
        <f>SUM(L9:L12)</f>
        <v>0.99878248350979704</v>
      </c>
      <c r="M13" s="32"/>
      <c r="N13" s="31">
        <f>SUM(N9:N12)</f>
        <v>0</v>
      </c>
      <c r="O13" s="32"/>
      <c r="P13" s="32"/>
      <c r="Q13" s="31">
        <f>SUM(P9:Q12)</f>
        <v>21298909966845.797</v>
      </c>
      <c r="R13" s="32"/>
      <c r="S13" s="31">
        <f>SUM(S9:S12)</f>
        <v>15329604633005</v>
      </c>
      <c r="T13" s="32"/>
      <c r="U13" s="31">
        <f>SUM(U9:U12)</f>
        <v>36628514599850.797</v>
      </c>
      <c r="V13" s="32"/>
      <c r="W13" s="35">
        <f>SUM(W9:W12)</f>
        <v>0.9987551499614753</v>
      </c>
      <c r="Z13" s="70">
        <v>36784511777276</v>
      </c>
      <c r="AA13" s="69" t="s">
        <v>92</v>
      </c>
    </row>
    <row r="14" spans="1:27" ht="16.5" thickTop="1" x14ac:dyDescent="0.2">
      <c r="Z14" s="95">
        <v>110343337430</v>
      </c>
      <c r="AA14" s="95">
        <f>Z13-Z14</f>
        <v>36674168439846</v>
      </c>
    </row>
    <row r="15" spans="1:27" s="58" customFormat="1" x14ac:dyDescent="0.2">
      <c r="F15" s="68"/>
      <c r="G15" s="60"/>
      <c r="H15" s="68"/>
      <c r="I15" s="60"/>
      <c r="J15" s="60"/>
      <c r="K15" s="60"/>
      <c r="L15" s="60"/>
      <c r="M15" s="60"/>
      <c r="N15" s="60"/>
      <c r="O15" s="60"/>
      <c r="P15" s="60"/>
      <c r="Q15" s="68"/>
      <c r="R15" s="60"/>
      <c r="S15" s="68"/>
      <c r="T15" s="60"/>
    </row>
    <row r="16" spans="1:27" x14ac:dyDescent="0.2"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4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79998168889431442"/>
    <pageSetUpPr fitToPage="1"/>
  </sheetPr>
  <dimension ref="A1:U18"/>
  <sheetViews>
    <sheetView showGridLines="0" rightToLeft="1" view="pageBreakPreview" zoomScale="95" zoomScaleNormal="100" zoomScaleSheetLayoutView="95" workbookViewId="0">
      <selection activeCell="B5" sqref="B5:J5"/>
    </sheetView>
  </sheetViews>
  <sheetFormatPr defaultRowHeight="12.75" x14ac:dyDescent="0.2"/>
  <cols>
    <col min="1" max="1" width="5.140625" customWidth="1"/>
    <col min="2" max="2" width="44.8554687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27.42578125" customWidth="1"/>
    <col min="9" max="9" width="1.28515625" customWidth="1"/>
    <col min="10" max="10" width="26.42578125" customWidth="1"/>
    <col min="11" max="11" width="0.28515625" customWidth="1"/>
    <col min="14" max="14" width="10.7109375" customWidth="1"/>
    <col min="15" max="15" width="16" bestFit="1" customWidth="1"/>
    <col min="19" max="19" width="10.85546875" customWidth="1"/>
    <col min="20" max="20" width="19.42578125" customWidth="1"/>
  </cols>
  <sheetData>
    <row r="1" spans="1:21" ht="29.1" customHeight="1" x14ac:dyDescent="0.2">
      <c r="A1" s="80" t="s">
        <v>71</v>
      </c>
      <c r="B1" s="80"/>
      <c r="C1" s="80"/>
      <c r="D1" s="80"/>
      <c r="E1" s="80"/>
      <c r="F1" s="80"/>
      <c r="G1" s="80"/>
      <c r="H1" s="80"/>
      <c r="I1" s="80"/>
      <c r="J1" s="80"/>
    </row>
    <row r="2" spans="1:21" ht="21.75" customHeight="1" x14ac:dyDescent="0.2">
      <c r="A2" s="80" t="s">
        <v>91</v>
      </c>
      <c r="B2" s="80"/>
      <c r="C2" s="80"/>
      <c r="D2" s="80"/>
      <c r="E2" s="80"/>
      <c r="F2" s="80"/>
      <c r="G2" s="80"/>
      <c r="H2" s="80"/>
      <c r="I2" s="80"/>
      <c r="J2" s="80"/>
    </row>
    <row r="3" spans="1:21" ht="21.75" customHeight="1" x14ac:dyDescent="0.2">
      <c r="A3" s="80" t="s">
        <v>0</v>
      </c>
      <c r="B3" s="80"/>
      <c r="C3" s="80"/>
      <c r="D3" s="80"/>
      <c r="E3" s="80"/>
      <c r="F3" s="80"/>
      <c r="G3" s="80"/>
      <c r="H3" s="80"/>
      <c r="I3" s="80"/>
      <c r="J3" s="80"/>
    </row>
    <row r="4" spans="1:21" ht="14.45" customHeight="1" x14ac:dyDescent="0.2"/>
    <row r="5" spans="1:21" ht="22.5" customHeight="1" x14ac:dyDescent="0.2">
      <c r="A5" s="2" t="s">
        <v>80</v>
      </c>
      <c r="B5" s="81" t="s">
        <v>55</v>
      </c>
      <c r="C5" s="81"/>
      <c r="D5" s="81"/>
      <c r="E5" s="81"/>
      <c r="F5" s="81"/>
      <c r="G5" s="81"/>
      <c r="H5" s="81"/>
      <c r="I5" s="81"/>
      <c r="J5" s="81"/>
    </row>
    <row r="6" spans="1:21" ht="14.45" customHeight="1" x14ac:dyDescent="0.2">
      <c r="D6" s="82" t="s">
        <v>49</v>
      </c>
      <c r="E6" s="82"/>
      <c r="F6" s="82"/>
      <c r="H6" s="82" t="s">
        <v>50</v>
      </c>
      <c r="I6" s="82"/>
      <c r="J6" s="82"/>
    </row>
    <row r="7" spans="1:21" ht="36.4" customHeight="1" x14ac:dyDescent="0.2">
      <c r="A7" s="82" t="s">
        <v>56</v>
      </c>
      <c r="B7" s="82"/>
      <c r="D7" s="10" t="s">
        <v>57</v>
      </c>
      <c r="E7" s="4"/>
      <c r="F7" s="10" t="s">
        <v>58</v>
      </c>
      <c r="H7" s="10" t="s">
        <v>57</v>
      </c>
      <c r="I7" s="4"/>
      <c r="J7" s="10" t="s">
        <v>58</v>
      </c>
    </row>
    <row r="8" spans="1:21" ht="21.75" customHeight="1" x14ac:dyDescent="0.2">
      <c r="A8" s="84" t="s">
        <v>77</v>
      </c>
      <c r="B8" s="84"/>
      <c r="D8" s="19">
        <v>2394235</v>
      </c>
      <c r="E8" s="18"/>
      <c r="F8" s="56">
        <f>D8/O16</f>
        <v>3.4321748449798461E-5</v>
      </c>
      <c r="G8" s="18"/>
      <c r="H8" s="19">
        <v>38519069</v>
      </c>
      <c r="I8" s="18"/>
      <c r="J8" s="43">
        <f>H8/T16</f>
        <v>4.6733299047259591E-4</v>
      </c>
    </row>
    <row r="9" spans="1:21" ht="21.75" customHeight="1" thickBot="1" x14ac:dyDescent="0.25">
      <c r="A9" s="90" t="s">
        <v>20</v>
      </c>
      <c r="B9" s="90"/>
      <c r="C9" s="30"/>
      <c r="D9" s="31">
        <f>SUM(D8:D8)</f>
        <v>2394235</v>
      </c>
      <c r="E9" s="32"/>
      <c r="F9" s="57">
        <f>SUM(F8)</f>
        <v>3.4321748449798461E-5</v>
      </c>
      <c r="G9" s="32"/>
      <c r="H9" s="31">
        <f>SUM(H8:H8)</f>
        <v>38519069</v>
      </c>
      <c r="I9" s="32"/>
      <c r="J9" s="47">
        <f>SUM(J8:J8)</f>
        <v>4.6733299047259591E-4</v>
      </c>
    </row>
    <row r="12" spans="1:21" x14ac:dyDescent="0.2">
      <c r="D12" s="71"/>
      <c r="H12" s="39"/>
      <c r="N12" s="52" t="s">
        <v>81</v>
      </c>
      <c r="O12" s="52"/>
      <c r="P12" s="52"/>
      <c r="Q12" s="52"/>
      <c r="R12" s="52"/>
      <c r="S12" s="52" t="s">
        <v>50</v>
      </c>
      <c r="T12" s="52"/>
      <c r="U12" s="52"/>
    </row>
    <row r="13" spans="1:21" ht="18.75" x14ac:dyDescent="0.45">
      <c r="D13" s="58"/>
      <c r="N13" s="53"/>
      <c r="O13" s="53"/>
      <c r="P13" s="53"/>
      <c r="Q13" s="53"/>
      <c r="R13" s="53"/>
      <c r="S13" s="53"/>
      <c r="T13" s="53"/>
      <c r="U13" s="53"/>
    </row>
    <row r="14" spans="1:21" ht="18.75" x14ac:dyDescent="0.45">
      <c r="D14" s="71"/>
      <c r="N14" s="55" t="s">
        <v>82</v>
      </c>
      <c r="O14" s="54">
        <f>سپرده!D9</f>
        <v>503902706</v>
      </c>
      <c r="P14" s="53"/>
      <c r="Q14" s="53"/>
      <c r="R14" s="53" t="s">
        <v>83</v>
      </c>
      <c r="S14" s="55" t="s">
        <v>82</v>
      </c>
      <c r="T14" s="54">
        <v>25833176937</v>
      </c>
      <c r="U14" s="53"/>
    </row>
    <row r="15" spans="1:21" ht="18.75" x14ac:dyDescent="0.45">
      <c r="D15" s="58"/>
      <c r="N15" s="55" t="s">
        <v>84</v>
      </c>
      <c r="O15" s="54">
        <f>سپرده!J9</f>
        <v>139013173675</v>
      </c>
      <c r="P15" s="53"/>
      <c r="Q15" s="53"/>
      <c r="R15" s="53"/>
      <c r="S15" s="55" t="s">
        <v>84</v>
      </c>
      <c r="T15" s="54">
        <f>سپرده!J10</f>
        <v>139013173675</v>
      </c>
      <c r="U15" s="54"/>
    </row>
    <row r="16" spans="1:21" ht="18.75" x14ac:dyDescent="0.45">
      <c r="D16" s="71"/>
      <c r="N16" s="55" t="s">
        <v>85</v>
      </c>
      <c r="O16" s="54">
        <f>(O14+O15)/2</f>
        <v>69758538190.5</v>
      </c>
      <c r="P16" s="53"/>
      <c r="Q16" s="53"/>
      <c r="R16" s="53"/>
      <c r="S16" s="55" t="s">
        <v>85</v>
      </c>
      <c r="T16" s="54">
        <f>(T14+T15)/2</f>
        <v>82423175306</v>
      </c>
      <c r="U16" s="53"/>
    </row>
    <row r="17" spans="4:21" ht="18.75" x14ac:dyDescent="0.45">
      <c r="D17" s="58"/>
      <c r="N17" s="53"/>
      <c r="O17" s="53"/>
      <c r="P17" s="53"/>
      <c r="Q17" s="53"/>
      <c r="R17" s="53"/>
      <c r="S17" s="53"/>
      <c r="T17" s="53"/>
      <c r="U17" s="53"/>
    </row>
    <row r="18" spans="4:21" x14ac:dyDescent="0.2">
      <c r="D18" s="58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79998168889431442"/>
    <pageSetUpPr fitToPage="1"/>
  </sheetPr>
  <dimension ref="A1:F9"/>
  <sheetViews>
    <sheetView showGridLines="0" rightToLeft="1" view="pageBreakPreview" zoomScale="82" zoomScaleNormal="100" zoomScaleSheetLayoutView="82" workbookViewId="0">
      <selection activeCell="B36" sqref="B3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80" t="s">
        <v>71</v>
      </c>
      <c r="B1" s="80"/>
      <c r="C1" s="80"/>
      <c r="D1" s="80"/>
      <c r="E1" s="80"/>
      <c r="F1" s="80"/>
    </row>
    <row r="2" spans="1:6" ht="21.75" customHeight="1" x14ac:dyDescent="0.2">
      <c r="A2" s="80" t="s">
        <v>91</v>
      </c>
      <c r="B2" s="80"/>
      <c r="C2" s="80"/>
      <c r="D2" s="80"/>
      <c r="E2" s="80"/>
      <c r="F2" s="80"/>
    </row>
    <row r="3" spans="1:6" ht="21.75" customHeight="1" x14ac:dyDescent="0.2">
      <c r="A3" s="80" t="s">
        <v>0</v>
      </c>
      <c r="B3" s="80"/>
      <c r="C3" s="80"/>
      <c r="D3" s="80"/>
      <c r="E3" s="80"/>
      <c r="F3" s="80"/>
    </row>
    <row r="4" spans="1:6" ht="14.45" customHeight="1" x14ac:dyDescent="0.2"/>
    <row r="5" spans="1:6" ht="29.25" customHeight="1" x14ac:dyDescent="0.2">
      <c r="A5" s="2" t="s">
        <v>86</v>
      </c>
      <c r="B5" s="81" t="s">
        <v>47</v>
      </c>
      <c r="C5" s="81"/>
      <c r="D5" s="81"/>
      <c r="E5" s="81"/>
      <c r="F5" s="81"/>
    </row>
    <row r="6" spans="1:6" ht="21" customHeight="1" x14ac:dyDescent="0.2">
      <c r="D6" s="3" t="s">
        <v>49</v>
      </c>
      <c r="F6" s="3" t="s">
        <v>6</v>
      </c>
    </row>
    <row r="7" spans="1:6" ht="18" customHeight="1" x14ac:dyDescent="0.2">
      <c r="A7" s="82" t="s">
        <v>47</v>
      </c>
      <c r="B7" s="82"/>
      <c r="D7" s="5" t="s">
        <v>34</v>
      </c>
      <c r="F7" s="5" t="s">
        <v>34</v>
      </c>
    </row>
    <row r="8" spans="1:6" ht="21.75" customHeight="1" x14ac:dyDescent="0.2">
      <c r="A8" s="88" t="s">
        <v>59</v>
      </c>
      <c r="B8" s="88"/>
      <c r="D8" s="21">
        <v>7717640100</v>
      </c>
      <c r="E8" s="18"/>
      <c r="F8" s="21">
        <v>44059267226</v>
      </c>
    </row>
    <row r="9" spans="1:6" ht="21.75" customHeight="1" x14ac:dyDescent="0.2">
      <c r="A9" s="90" t="s">
        <v>20</v>
      </c>
      <c r="B9" s="90"/>
      <c r="D9" s="22">
        <f>SUM(D8:D8)</f>
        <v>7717640100</v>
      </c>
      <c r="E9" s="18"/>
      <c r="F9" s="22">
        <f>SUM(F8:F8)</f>
        <v>44059267226</v>
      </c>
    </row>
  </sheetData>
  <mergeCells count="7">
    <mergeCell ref="A8:B8"/>
    <mergeCell ref="A9:B9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79998168889431442"/>
    <pageSetUpPr fitToPage="1"/>
  </sheetPr>
  <dimension ref="A1:M21"/>
  <sheetViews>
    <sheetView showGridLines="0" rightToLeft="1" view="pageBreakPreview" zoomScale="118" zoomScaleNormal="100" zoomScaleSheetLayoutView="118" workbookViewId="0">
      <selection activeCell="K17" sqref="K17"/>
    </sheetView>
  </sheetViews>
  <sheetFormatPr defaultRowHeight="12.75" x14ac:dyDescent="0.2"/>
  <cols>
    <col min="1" max="1" width="49.42578125" bestFit="1" customWidth="1"/>
    <col min="2" max="2" width="1.28515625" customWidth="1"/>
    <col min="3" max="3" width="14.28515625" customWidth="1"/>
    <col min="4" max="4" width="1.28515625" customWidth="1"/>
    <col min="5" max="5" width="13.1406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3.1406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80" t="s">
        <v>71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21.75" customHeight="1" x14ac:dyDescent="0.2">
      <c r="A2" s="80" t="s">
        <v>91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21.75" customHeight="1" x14ac:dyDescent="0.2">
      <c r="A3" s="80" t="s">
        <v>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ht="14.45" customHeight="1" x14ac:dyDescent="0.2"/>
    <row r="5" spans="1:13" ht="14.45" customHeight="1" x14ac:dyDescent="0.2">
      <c r="A5" s="81" t="s">
        <v>63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</row>
    <row r="6" spans="1:13" ht="18.75" customHeight="1" x14ac:dyDescent="0.2">
      <c r="A6" s="82" t="s">
        <v>39</v>
      </c>
      <c r="C6" s="82" t="s">
        <v>49</v>
      </c>
      <c r="D6" s="82"/>
      <c r="E6" s="82"/>
      <c r="F6" s="82"/>
      <c r="G6" s="82"/>
      <c r="I6" s="82" t="s">
        <v>50</v>
      </c>
      <c r="J6" s="82"/>
      <c r="K6" s="82"/>
      <c r="L6" s="82"/>
      <c r="M6" s="82"/>
    </row>
    <row r="7" spans="1:13" ht="29.1" customHeight="1" x14ac:dyDescent="0.2">
      <c r="A7" s="82"/>
      <c r="C7" s="10" t="s">
        <v>61</v>
      </c>
      <c r="D7" s="4"/>
      <c r="E7" s="10" t="s">
        <v>60</v>
      </c>
      <c r="F7" s="4"/>
      <c r="G7" s="10" t="s">
        <v>62</v>
      </c>
      <c r="I7" s="10" t="s">
        <v>61</v>
      </c>
      <c r="J7" s="4"/>
      <c r="K7" s="10" t="s">
        <v>60</v>
      </c>
      <c r="L7" s="4"/>
      <c r="M7" s="10" t="s">
        <v>62</v>
      </c>
    </row>
    <row r="8" spans="1:13" ht="21.75" customHeight="1" x14ac:dyDescent="0.2">
      <c r="A8" s="72" t="s">
        <v>88</v>
      </c>
      <c r="C8" s="19">
        <v>1378183</v>
      </c>
      <c r="D8" s="18"/>
      <c r="E8" s="19">
        <v>0</v>
      </c>
      <c r="F8" s="18"/>
      <c r="G8" s="19">
        <f>C8-E8</f>
        <v>1378183</v>
      </c>
      <c r="H8" s="18"/>
      <c r="I8" s="19">
        <v>36007549</v>
      </c>
      <c r="J8" s="18"/>
      <c r="K8" s="19">
        <v>0</v>
      </c>
      <c r="L8" s="18"/>
      <c r="M8" s="19">
        <f>I8-K8</f>
        <v>36007549</v>
      </c>
    </row>
    <row r="9" spans="1:13" ht="21.75" customHeight="1" x14ac:dyDescent="0.2">
      <c r="A9" s="73" t="s">
        <v>89</v>
      </c>
      <c r="C9" s="20">
        <v>16052</v>
      </c>
      <c r="D9" s="18"/>
      <c r="E9" s="20">
        <v>0</v>
      </c>
      <c r="F9" s="18"/>
      <c r="G9" s="20">
        <f>C9-E9</f>
        <v>16052</v>
      </c>
      <c r="H9" s="18"/>
      <c r="I9" s="20">
        <v>184756</v>
      </c>
      <c r="J9" s="18"/>
      <c r="K9" s="20">
        <v>0</v>
      </c>
      <c r="L9" s="18"/>
      <c r="M9" s="20">
        <f>I9-K9</f>
        <v>184756</v>
      </c>
    </row>
    <row r="10" spans="1:13" ht="21.75" customHeight="1" x14ac:dyDescent="0.2">
      <c r="A10" s="74" t="s">
        <v>87</v>
      </c>
      <c r="C10" s="21">
        <v>1000000</v>
      </c>
      <c r="D10" s="18"/>
      <c r="E10" s="21">
        <v>0</v>
      </c>
      <c r="F10" s="18"/>
      <c r="G10" s="21">
        <f>C10-E10</f>
        <v>1000000</v>
      </c>
      <c r="H10" s="18"/>
      <c r="I10" s="21">
        <v>2326764</v>
      </c>
      <c r="J10" s="18"/>
      <c r="K10" s="21">
        <v>0</v>
      </c>
      <c r="L10" s="18"/>
      <c r="M10" s="21">
        <f>I10-K10</f>
        <v>2326764</v>
      </c>
    </row>
    <row r="11" spans="1:13" s="30" customFormat="1" ht="21.75" customHeight="1" thickBot="1" x14ac:dyDescent="0.25">
      <c r="A11" s="9" t="s">
        <v>20</v>
      </c>
      <c r="C11" s="31">
        <f>SUM(C8:C10)</f>
        <v>2394235</v>
      </c>
      <c r="D11" s="32"/>
      <c r="E11" s="31">
        <f>SUM(E8:E10)</f>
        <v>0</v>
      </c>
      <c r="F11" s="32"/>
      <c r="G11" s="31">
        <f>SUM(G8:G10)</f>
        <v>2394235</v>
      </c>
      <c r="H11" s="32"/>
      <c r="I11" s="31">
        <f>SUM(I8:I10)</f>
        <v>38519069</v>
      </c>
      <c r="J11" s="32"/>
      <c r="K11" s="31">
        <f>SUM(K8:K10)</f>
        <v>0</v>
      </c>
      <c r="L11" s="32"/>
      <c r="M11" s="31">
        <f>SUM(M8:M10)</f>
        <v>38519069</v>
      </c>
    </row>
    <row r="14" spans="1:13" x14ac:dyDescent="0.2">
      <c r="C14" s="62"/>
      <c r="D14" s="58"/>
      <c r="E14" s="58"/>
      <c r="F14" s="58"/>
      <c r="G14" s="58"/>
      <c r="H14" s="58"/>
      <c r="I14" s="58"/>
      <c r="J14" s="58"/>
      <c r="K14" s="58"/>
    </row>
    <row r="15" spans="1:13" x14ac:dyDescent="0.2">
      <c r="C15" s="62"/>
      <c r="D15" s="58"/>
      <c r="E15" s="58"/>
      <c r="F15" s="58"/>
      <c r="G15" s="58"/>
      <c r="H15" s="58"/>
      <c r="I15" s="58"/>
      <c r="J15" s="58"/>
      <c r="K15" s="62"/>
      <c r="L15" s="58"/>
      <c r="M15" s="62"/>
    </row>
    <row r="16" spans="1:13" x14ac:dyDescent="0.2">
      <c r="C16" s="58"/>
      <c r="D16" s="58"/>
      <c r="E16" s="58"/>
      <c r="F16" s="58"/>
      <c r="G16" s="58"/>
      <c r="H16" s="58"/>
      <c r="I16" s="62"/>
      <c r="J16" s="58"/>
      <c r="K16" s="58"/>
      <c r="L16" s="58"/>
      <c r="M16" s="58"/>
    </row>
    <row r="17" spans="7:13" x14ac:dyDescent="0.2">
      <c r="G17" s="58"/>
      <c r="H17" s="58"/>
      <c r="I17" s="58"/>
      <c r="J17" s="58"/>
      <c r="K17" s="58"/>
      <c r="L17" s="58"/>
      <c r="M17" s="62"/>
    </row>
    <row r="18" spans="7:13" x14ac:dyDescent="0.2">
      <c r="G18" s="58"/>
      <c r="H18" s="58"/>
      <c r="I18" s="62"/>
      <c r="J18" s="58"/>
      <c r="K18" s="58"/>
      <c r="L18" s="58"/>
      <c r="M18" s="58"/>
    </row>
    <row r="19" spans="7:13" x14ac:dyDescent="0.2">
      <c r="G19" s="58"/>
      <c r="H19" s="58"/>
      <c r="I19" s="58"/>
      <c r="J19" s="58"/>
      <c r="K19" s="58"/>
      <c r="L19" s="58"/>
      <c r="M19" s="58"/>
    </row>
    <row r="20" spans="7:13" x14ac:dyDescent="0.2">
      <c r="G20" s="58"/>
      <c r="H20" s="58"/>
      <c r="I20" s="58"/>
      <c r="J20" s="58"/>
      <c r="K20" s="58"/>
      <c r="L20" s="58"/>
      <c r="M20" s="58"/>
    </row>
    <row r="21" spans="7:13" x14ac:dyDescent="0.2">
      <c r="G21" s="58"/>
      <c r="H21" s="58"/>
      <c r="I21" s="58"/>
      <c r="J21" s="58"/>
      <c r="K21" s="58"/>
      <c r="L21" s="58"/>
      <c r="M21" s="58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9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79998168889431442"/>
    <pageSetUpPr fitToPage="1"/>
  </sheetPr>
  <dimension ref="A1:T31"/>
  <sheetViews>
    <sheetView showGridLines="0" rightToLeft="1" view="pageBreakPreview" topLeftCell="A2" zoomScale="118" zoomScaleNormal="100" zoomScaleSheetLayoutView="118" workbookViewId="0">
      <selection activeCell="K31" sqref="K3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20.7109375" customWidth="1"/>
    <col min="6" max="6" width="1.28515625" customWidth="1"/>
    <col min="7" max="7" width="20.7109375" customWidth="1"/>
    <col min="8" max="8" width="1.28515625" customWidth="1"/>
    <col min="9" max="9" width="21.85546875" bestFit="1" customWidth="1"/>
    <col min="10" max="10" width="1.28515625" customWidth="1"/>
    <col min="11" max="11" width="10.42578125" customWidth="1"/>
    <col min="12" max="12" width="1.28515625" customWidth="1"/>
    <col min="13" max="13" width="20.5703125" customWidth="1"/>
    <col min="14" max="14" width="1.28515625" customWidth="1"/>
    <col min="15" max="15" width="21.140625" customWidth="1"/>
    <col min="16" max="16" width="1.28515625" customWidth="1"/>
    <col min="17" max="17" width="22.28515625" customWidth="1"/>
    <col min="18" max="18" width="1.28515625" customWidth="1"/>
    <col min="19" max="19" width="0.28515625" customWidth="1"/>
  </cols>
  <sheetData>
    <row r="1" spans="1:20" ht="29.1" customHeight="1" x14ac:dyDescent="0.2">
      <c r="A1" s="80" t="s">
        <v>71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26"/>
    </row>
    <row r="2" spans="1:20" ht="21.75" customHeight="1" x14ac:dyDescent="0.2">
      <c r="A2" s="80" t="s">
        <v>91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</row>
    <row r="3" spans="1:20" ht="21.75" customHeight="1" x14ac:dyDescent="0.2">
      <c r="A3" s="80" t="s">
        <v>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</row>
    <row r="4" spans="1:20" ht="14.45" customHeight="1" x14ac:dyDescent="0.2"/>
    <row r="5" spans="1:20" ht="21.75" customHeight="1" x14ac:dyDescent="0.2">
      <c r="A5" s="81" t="s">
        <v>64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1:20" ht="19.5" customHeight="1" x14ac:dyDescent="0.2">
      <c r="A6" s="82" t="s">
        <v>39</v>
      </c>
      <c r="C6" s="82" t="s">
        <v>49</v>
      </c>
      <c r="D6" s="82"/>
      <c r="E6" s="82"/>
      <c r="F6" s="82"/>
      <c r="G6" s="82"/>
      <c r="H6" s="82"/>
      <c r="I6" s="82"/>
      <c r="K6" s="82" t="s">
        <v>50</v>
      </c>
      <c r="L6" s="82"/>
      <c r="M6" s="82"/>
      <c r="N6" s="82"/>
      <c r="O6" s="82"/>
      <c r="P6" s="82"/>
      <c r="Q6" s="82"/>
      <c r="R6" s="94"/>
    </row>
    <row r="7" spans="1:20" ht="29.1" customHeight="1" x14ac:dyDescent="0.2">
      <c r="A7" s="82"/>
      <c r="C7" s="10" t="s">
        <v>10</v>
      </c>
      <c r="D7" s="4"/>
      <c r="E7" s="10" t="s">
        <v>65</v>
      </c>
      <c r="F7" s="4"/>
      <c r="G7" s="10" t="s">
        <v>66</v>
      </c>
      <c r="H7" s="4"/>
      <c r="I7" s="10" t="s">
        <v>67</v>
      </c>
      <c r="K7" s="10" t="s">
        <v>10</v>
      </c>
      <c r="L7" s="4"/>
      <c r="M7" s="10" t="s">
        <v>65</v>
      </c>
      <c r="N7" s="4"/>
      <c r="O7" s="10" t="s">
        <v>66</v>
      </c>
      <c r="P7" s="4"/>
      <c r="Q7" s="10" t="s">
        <v>67</v>
      </c>
      <c r="R7" s="27"/>
      <c r="S7" s="23"/>
    </row>
    <row r="8" spans="1:20" ht="21.75" customHeight="1" x14ac:dyDescent="0.2">
      <c r="A8" s="6" t="s">
        <v>18</v>
      </c>
      <c r="C8" s="19">
        <f>سهام!P11</f>
        <v>340293</v>
      </c>
      <c r="D8" s="18"/>
      <c r="E8" s="19">
        <v>10189755048853</v>
      </c>
      <c r="F8" s="18"/>
      <c r="G8" s="19">
        <v>6006418227051</v>
      </c>
      <c r="H8" s="18"/>
      <c r="I8" s="19">
        <f>E8-G8</f>
        <v>4183336821802</v>
      </c>
      <c r="J8" s="18"/>
      <c r="K8" s="19">
        <v>2110361</v>
      </c>
      <c r="L8" s="18"/>
      <c r="M8" s="19">
        <v>45829269217966</v>
      </c>
      <c r="N8" s="18"/>
      <c r="O8" s="19">
        <v>30500866713921</v>
      </c>
      <c r="P8" s="18"/>
      <c r="Q8" s="19">
        <f>M8-O8</f>
        <v>15328402504045</v>
      </c>
      <c r="R8" s="28"/>
      <c r="S8" s="23"/>
    </row>
    <row r="9" spans="1:20" ht="21.75" customHeight="1" x14ac:dyDescent="0.2">
      <c r="A9" s="8" t="s">
        <v>19</v>
      </c>
      <c r="C9" s="21">
        <f>سهام!P12</f>
        <v>1</v>
      </c>
      <c r="D9" s="18"/>
      <c r="E9" s="21">
        <v>4823957</v>
      </c>
      <c r="F9" s="18"/>
      <c r="G9" s="21">
        <v>4261575</v>
      </c>
      <c r="H9" s="18"/>
      <c r="I9" s="21">
        <f>E9-G9</f>
        <v>562382</v>
      </c>
      <c r="J9" s="18"/>
      <c r="K9" s="21">
        <v>7001</v>
      </c>
      <c r="L9" s="18"/>
      <c r="M9" s="21">
        <v>36781717114</v>
      </c>
      <c r="N9" s="18"/>
      <c r="O9" s="21">
        <v>35579588154</v>
      </c>
      <c r="P9" s="18"/>
      <c r="Q9" s="21">
        <f>M9-O9</f>
        <v>1202128960</v>
      </c>
      <c r="R9" s="28"/>
      <c r="S9" s="23"/>
    </row>
    <row r="10" spans="1:20" s="30" customFormat="1" ht="21.75" customHeight="1" x14ac:dyDescent="0.2">
      <c r="A10" s="9" t="s">
        <v>20</v>
      </c>
      <c r="C10" s="31"/>
      <c r="D10" s="77"/>
      <c r="E10" s="31">
        <f>SUM(E8:E9)</f>
        <v>10189759872810</v>
      </c>
      <c r="F10" s="77"/>
      <c r="G10" s="31">
        <f>SUM(G8:G9)</f>
        <v>6006422488626</v>
      </c>
      <c r="H10" s="77"/>
      <c r="I10" s="31">
        <f>SUM(I8:I9)</f>
        <v>4183337384184</v>
      </c>
      <c r="J10" s="77"/>
      <c r="K10" s="31"/>
      <c r="L10" s="77"/>
      <c r="M10" s="31">
        <f>SUM(M8:M9)</f>
        <v>45866050935080</v>
      </c>
      <c r="N10" s="77"/>
      <c r="O10" s="31">
        <f>SUM(O8:O9)</f>
        <v>30536446302075</v>
      </c>
      <c r="P10" s="77"/>
      <c r="Q10" s="31">
        <f>SUM(Q8:Q9)</f>
        <v>15329604633005</v>
      </c>
      <c r="R10" s="33"/>
      <c r="S10" s="34"/>
    </row>
    <row r="11" spans="1:20" x14ac:dyDescent="0.2">
      <c r="Q11" s="58"/>
    </row>
    <row r="14" spans="1:20" x14ac:dyDescent="0.2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</row>
    <row r="15" spans="1:20" x14ac:dyDescent="0.2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62"/>
      <c r="L15" s="58"/>
      <c r="M15" s="58"/>
      <c r="N15" s="58"/>
      <c r="O15" s="58"/>
      <c r="P15" s="58"/>
      <c r="Q15" s="58"/>
      <c r="R15" s="58"/>
      <c r="S15" s="58"/>
      <c r="T15" s="58"/>
    </row>
    <row r="16" spans="1:20" x14ac:dyDescent="0.2">
      <c r="A16" s="58"/>
      <c r="B16" s="58"/>
      <c r="C16" s="75"/>
      <c r="D16" s="58"/>
      <c r="E16" s="62"/>
      <c r="F16" s="58"/>
      <c r="G16" s="58"/>
      <c r="H16" s="58"/>
      <c r="I16" s="58"/>
      <c r="J16" s="58"/>
      <c r="K16" s="62"/>
      <c r="L16" s="58"/>
      <c r="M16" s="58"/>
      <c r="N16" s="58"/>
      <c r="O16" s="58"/>
      <c r="P16" s="58"/>
      <c r="Q16" s="76"/>
      <c r="R16" s="58"/>
      <c r="S16" s="58"/>
      <c r="T16" s="58"/>
    </row>
    <row r="17" spans="1:20" x14ac:dyDescent="0.2">
      <c r="A17" s="58"/>
      <c r="B17" s="58"/>
      <c r="C17" s="58"/>
      <c r="D17" s="58"/>
      <c r="E17" s="62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62"/>
      <c r="R17" s="58"/>
      <c r="S17" s="58"/>
      <c r="T17" s="62"/>
    </row>
    <row r="18" spans="1:20" x14ac:dyDescent="0.2">
      <c r="A18" s="58"/>
      <c r="B18" s="58"/>
      <c r="C18" s="58"/>
      <c r="D18" s="58"/>
      <c r="E18" s="58"/>
      <c r="F18" s="58"/>
      <c r="G18" s="75"/>
      <c r="H18" s="58"/>
      <c r="I18" s="76"/>
      <c r="J18" s="58"/>
      <c r="K18" s="75"/>
      <c r="L18" s="58"/>
      <c r="M18" s="62"/>
      <c r="N18" s="58"/>
      <c r="O18" s="58"/>
      <c r="P18" s="58"/>
      <c r="Q18" s="58"/>
      <c r="R18" s="58"/>
      <c r="S18" s="58"/>
      <c r="T18" s="58"/>
    </row>
    <row r="19" spans="1:20" x14ac:dyDescent="0.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62"/>
      <c r="N19" s="58"/>
      <c r="O19" s="75"/>
      <c r="P19" s="58"/>
      <c r="Q19" s="76"/>
      <c r="R19" s="58"/>
      <c r="S19" s="58"/>
      <c r="T19" s="58"/>
    </row>
    <row r="20" spans="1:20" x14ac:dyDescent="0.2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</row>
    <row r="21" spans="1:20" x14ac:dyDescent="0.2">
      <c r="A21" s="58"/>
      <c r="B21" s="58"/>
      <c r="C21" s="58"/>
      <c r="D21" s="58"/>
      <c r="E21" s="58"/>
      <c r="F21" s="58"/>
      <c r="G21" s="58"/>
      <c r="H21" s="58"/>
      <c r="I21" s="62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 x14ac:dyDescent="0.2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</row>
    <row r="23" spans="1:20" x14ac:dyDescent="0.2">
      <c r="A23" s="58"/>
      <c r="B23" s="58"/>
      <c r="C23" s="58"/>
      <c r="D23" s="58"/>
      <c r="E23" s="58"/>
      <c r="F23" s="58"/>
      <c r="G23" s="58"/>
      <c r="H23" s="58"/>
      <c r="I23" s="62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</row>
    <row r="24" spans="1:20" x14ac:dyDescent="0.2">
      <c r="A24" s="58"/>
      <c r="B24" s="58"/>
      <c r="C24" s="58"/>
      <c r="D24" s="58"/>
      <c r="E24" s="58"/>
      <c r="F24" s="58"/>
      <c r="G24" s="58"/>
      <c r="H24" s="58"/>
      <c r="I24" s="62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</row>
    <row r="25" spans="1:20" x14ac:dyDescent="0.2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x14ac:dyDescent="0.2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</row>
    <row r="27" spans="1:20" x14ac:dyDescent="0.2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</row>
    <row r="28" spans="1:20" x14ac:dyDescent="0.2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</row>
    <row r="29" spans="1:20" x14ac:dyDescent="0.2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</row>
    <row r="30" spans="1:20" x14ac:dyDescent="0.2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x14ac:dyDescent="0.2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</row>
  </sheetData>
  <mergeCells count="7">
    <mergeCell ref="A1:Q1"/>
    <mergeCell ref="A2:R2"/>
    <mergeCell ref="A3:R3"/>
    <mergeCell ref="A5:R5"/>
    <mergeCell ref="A6:A7"/>
    <mergeCell ref="C6:I6"/>
    <mergeCell ref="K6:R6"/>
  </mergeCells>
  <pageMargins left="0.39" right="0.39" top="0.39" bottom="0.39" header="0" footer="0"/>
  <pageSetup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V32"/>
  <sheetViews>
    <sheetView showGridLines="0" rightToLeft="1" view="pageBreakPreview" zoomScale="91" zoomScaleNormal="100" zoomScaleSheetLayoutView="91" workbookViewId="0">
      <selection activeCell="E24" sqref="E24"/>
    </sheetView>
  </sheetViews>
  <sheetFormatPr defaultRowHeight="12.75" x14ac:dyDescent="0.2"/>
  <cols>
    <col min="1" max="1" width="81.28515625" bestFit="1" customWidth="1"/>
    <col min="2" max="2" width="1.28515625" customWidth="1"/>
    <col min="3" max="3" width="9.85546875" bestFit="1" customWidth="1"/>
    <col min="4" max="4" width="1.28515625" customWidth="1"/>
    <col min="5" max="5" width="19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20.140625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26.42578125" customWidth="1"/>
    <col min="18" max="18" width="1.28515625" customWidth="1"/>
    <col min="19" max="19" width="0.28515625" customWidth="1"/>
    <col min="20" max="20" width="17.5703125" bestFit="1" customWidth="1"/>
  </cols>
  <sheetData>
    <row r="1" spans="1:22" ht="29.1" customHeight="1" x14ac:dyDescent="0.2">
      <c r="A1" s="78" t="s">
        <v>70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22" ht="21.75" customHeight="1" x14ac:dyDescent="0.2">
      <c r="A2" s="78" t="s">
        <v>72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</row>
    <row r="3" spans="1:22" ht="21.75" customHeight="1" x14ac:dyDescent="0.2">
      <c r="A3" s="78" t="s">
        <v>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</row>
    <row r="4" spans="1:22" ht="14.45" customHeight="1" x14ac:dyDescent="0.2"/>
    <row r="5" spans="1:22" ht="14.45" customHeight="1" x14ac:dyDescent="0.2">
      <c r="A5" s="81" t="s">
        <v>68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1:22" ht="14.45" customHeight="1" x14ac:dyDescent="0.2">
      <c r="A6" s="82" t="s">
        <v>39</v>
      </c>
      <c r="C6" s="82" t="s">
        <v>49</v>
      </c>
      <c r="D6" s="82"/>
      <c r="E6" s="82"/>
      <c r="F6" s="82"/>
      <c r="G6" s="82"/>
      <c r="H6" s="82"/>
      <c r="I6" s="82"/>
      <c r="K6" s="82" t="s">
        <v>50</v>
      </c>
      <c r="L6" s="82"/>
      <c r="M6" s="82"/>
      <c r="N6" s="82"/>
      <c r="O6" s="82"/>
      <c r="P6" s="82"/>
      <c r="Q6" s="82"/>
      <c r="R6" s="94"/>
    </row>
    <row r="7" spans="1:22" ht="29.1" customHeight="1" x14ac:dyDescent="0.2">
      <c r="A7" s="82"/>
      <c r="C7" s="10" t="s">
        <v>10</v>
      </c>
      <c r="D7" s="4"/>
      <c r="E7" s="10" t="s">
        <v>12</v>
      </c>
      <c r="F7" s="4"/>
      <c r="G7" s="10" t="s">
        <v>66</v>
      </c>
      <c r="H7" s="4"/>
      <c r="I7" s="10" t="s">
        <v>69</v>
      </c>
      <c r="K7" s="10" t="s">
        <v>10</v>
      </c>
      <c r="L7" s="4"/>
      <c r="M7" s="10" t="s">
        <v>12</v>
      </c>
      <c r="N7" s="4"/>
      <c r="O7" s="10" t="s">
        <v>66</v>
      </c>
      <c r="P7" s="4"/>
      <c r="Q7" s="10" t="s">
        <v>69</v>
      </c>
      <c r="R7" s="27"/>
    </row>
    <row r="8" spans="1:22" s="58" customFormat="1" ht="21.75" customHeight="1" x14ac:dyDescent="0.2">
      <c r="A8" s="13" t="s">
        <v>16</v>
      </c>
      <c r="C8" s="19">
        <v>14191</v>
      </c>
      <c r="D8" s="60"/>
      <c r="E8" s="19">
        <v>283486786464.81598</v>
      </c>
      <c r="F8" s="60"/>
      <c r="G8" s="19">
        <v>257966268561</v>
      </c>
      <c r="H8" s="60"/>
      <c r="I8" s="19">
        <f>E8-G8</f>
        <v>25520517903.815979</v>
      </c>
      <c r="J8" s="60"/>
      <c r="K8" s="19">
        <v>14191</v>
      </c>
      <c r="L8" s="60"/>
      <c r="M8" s="19">
        <v>283486786464.81598</v>
      </c>
      <c r="N8" s="60"/>
      <c r="O8" s="19">
        <v>172346232453</v>
      </c>
      <c r="P8" s="60"/>
      <c r="Q8" s="19">
        <f>M8-O8</f>
        <v>111140554011.81598</v>
      </c>
      <c r="R8" s="29"/>
    </row>
    <row r="9" spans="1:22" s="58" customFormat="1" ht="21.75" customHeight="1" x14ac:dyDescent="0.2">
      <c r="A9" s="14" t="s">
        <v>19</v>
      </c>
      <c r="C9" s="20">
        <v>100000</v>
      </c>
      <c r="D9" s="60"/>
      <c r="E9" s="20">
        <v>500795200000</v>
      </c>
      <c r="F9" s="60"/>
      <c r="G9" s="20">
        <v>449925311570</v>
      </c>
      <c r="H9" s="60"/>
      <c r="I9" s="20">
        <f>E9-G9</f>
        <v>50869888430</v>
      </c>
      <c r="J9" s="60"/>
      <c r="K9" s="20">
        <v>100000</v>
      </c>
      <c r="L9" s="60"/>
      <c r="M9" s="20">
        <v>500795200000</v>
      </c>
      <c r="N9" s="60"/>
      <c r="O9" s="20">
        <v>426157498166</v>
      </c>
      <c r="P9" s="60"/>
      <c r="Q9" s="20">
        <f>M9-O9</f>
        <v>74637701834</v>
      </c>
      <c r="R9" s="29"/>
    </row>
    <row r="10" spans="1:22" s="58" customFormat="1" ht="21.75" customHeight="1" x14ac:dyDescent="0.2">
      <c r="A10" s="14" t="s">
        <v>18</v>
      </c>
      <c r="C10" s="20">
        <v>1542315</v>
      </c>
      <c r="D10" s="60"/>
      <c r="E10" s="20">
        <v>48881749115880</v>
      </c>
      <c r="F10" s="60"/>
      <c r="G10" s="20">
        <v>46811390655066</v>
      </c>
      <c r="H10" s="60"/>
      <c r="I10" s="20">
        <f>E10-G10</f>
        <v>2070358460814</v>
      </c>
      <c r="J10" s="60"/>
      <c r="K10" s="20">
        <v>1542315</v>
      </c>
      <c r="L10" s="60"/>
      <c r="M10" s="20">
        <v>48881749115880</v>
      </c>
      <c r="N10" s="60"/>
      <c r="O10" s="20">
        <v>27773058789132</v>
      </c>
      <c r="P10" s="60"/>
      <c r="Q10" s="20">
        <f>M10-O10</f>
        <v>21108690326748</v>
      </c>
      <c r="R10" s="29"/>
    </row>
    <row r="11" spans="1:22" s="58" customFormat="1" ht="21.75" customHeight="1" x14ac:dyDescent="0.2">
      <c r="A11" s="15" t="s">
        <v>17</v>
      </c>
      <c r="C11" s="21">
        <v>818</v>
      </c>
      <c r="D11" s="60"/>
      <c r="E11" s="21">
        <v>14436714310.9816</v>
      </c>
      <c r="F11" s="60"/>
      <c r="G11" s="21">
        <v>11438257601</v>
      </c>
      <c r="H11" s="60"/>
      <c r="I11" s="21">
        <f>E11-G11</f>
        <v>2998456709.9815998</v>
      </c>
      <c r="J11" s="60"/>
      <c r="K11" s="21">
        <v>818</v>
      </c>
      <c r="L11" s="60"/>
      <c r="M11" s="21">
        <v>14436714310.9816</v>
      </c>
      <c r="N11" s="60"/>
      <c r="O11" s="21">
        <v>9995330059</v>
      </c>
      <c r="P11" s="60"/>
      <c r="Q11" s="21">
        <f>M11-O11</f>
        <v>4441384251.9815998</v>
      </c>
      <c r="R11" s="29"/>
    </row>
    <row r="12" spans="1:22" s="58" customFormat="1" ht="21.75" customHeight="1" x14ac:dyDescent="0.2">
      <c r="A12" s="16" t="s">
        <v>20</v>
      </c>
      <c r="C12" s="22"/>
      <c r="D12" s="60"/>
      <c r="E12" s="22">
        <f>SUM(E8:E11)</f>
        <v>49680467816655.797</v>
      </c>
      <c r="F12" s="60"/>
      <c r="G12" s="22">
        <f>SUM(G8:G11)</f>
        <v>47530720492798</v>
      </c>
      <c r="H12" s="60"/>
      <c r="I12" s="22">
        <f>SUM(I8:I11)</f>
        <v>2149747323857.7976</v>
      </c>
      <c r="J12" s="60"/>
      <c r="K12" s="22"/>
      <c r="L12" s="60"/>
      <c r="M12" s="22">
        <f>SUM(M8:M11)</f>
        <v>49680467816655.797</v>
      </c>
      <c r="N12" s="60"/>
      <c r="O12" s="22">
        <f>SUM(O8:O11)</f>
        <v>28381557849810</v>
      </c>
      <c r="P12" s="60"/>
      <c r="Q12" s="22">
        <f>SUM(Q8:Q11)</f>
        <v>21298909966845.797</v>
      </c>
      <c r="R12" s="29"/>
    </row>
    <row r="13" spans="1:22" s="58" customFormat="1" ht="13.5" thickTop="1" x14ac:dyDescent="0.2"/>
    <row r="14" spans="1:22" x14ac:dyDescent="0.2">
      <c r="A14" s="58"/>
      <c r="B14" s="58"/>
      <c r="C14" s="58"/>
      <c r="D14" s="58"/>
      <c r="E14" s="58"/>
      <c r="F14" s="58"/>
      <c r="G14" s="62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</row>
    <row r="15" spans="1:22" x14ac:dyDescent="0.2">
      <c r="A15" s="58"/>
      <c r="B15" s="58"/>
      <c r="C15" s="62"/>
      <c r="D15" s="58"/>
      <c r="E15" s="58"/>
      <c r="F15" s="58"/>
      <c r="G15" s="62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</row>
    <row r="16" spans="1:22" x14ac:dyDescent="0.2">
      <c r="A16" s="58"/>
      <c r="B16" s="58"/>
      <c r="C16" s="62"/>
      <c r="D16" s="58"/>
      <c r="E16" s="58"/>
      <c r="F16" s="58"/>
      <c r="G16" s="62"/>
      <c r="H16" s="58"/>
      <c r="I16" s="62"/>
      <c r="J16" s="58"/>
      <c r="K16" s="6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</row>
    <row r="17" spans="1:22" x14ac:dyDescent="0.2">
      <c r="A17" s="58"/>
      <c r="B17" s="58"/>
      <c r="C17" s="62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</row>
    <row r="18" spans="1:22" x14ac:dyDescent="0.2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</row>
    <row r="19" spans="1:22" x14ac:dyDescent="0.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</row>
    <row r="20" spans="1:22" x14ac:dyDescent="0.2">
      <c r="A20" s="58"/>
      <c r="B20" s="58"/>
      <c r="C20" s="58"/>
      <c r="D20" s="58"/>
      <c r="E20" s="58"/>
      <c r="F20" s="58"/>
      <c r="G20" s="62"/>
      <c r="H20" s="62"/>
      <c r="I20" s="62"/>
      <c r="J20" s="58"/>
      <c r="K20" s="62"/>
      <c r="L20" s="58"/>
      <c r="M20" s="62"/>
      <c r="N20" s="58"/>
      <c r="O20" s="62"/>
      <c r="P20" s="58"/>
      <c r="Q20" s="58"/>
      <c r="R20" s="58"/>
      <c r="S20" s="58"/>
      <c r="T20" s="62"/>
      <c r="U20" s="58"/>
      <c r="V20" s="58"/>
    </row>
    <row r="21" spans="1:22" x14ac:dyDescent="0.2">
      <c r="A21" s="58"/>
      <c r="B21" s="58"/>
      <c r="C21" s="58"/>
      <c r="D21" s="58"/>
      <c r="E21" s="58"/>
      <c r="F21" s="58"/>
      <c r="G21" s="62"/>
      <c r="H21" s="62"/>
      <c r="I21" s="62"/>
      <c r="J21" s="58"/>
      <c r="K21" s="62"/>
      <c r="L21" s="58"/>
      <c r="M21" s="62"/>
      <c r="N21" s="58"/>
      <c r="O21" s="62"/>
      <c r="P21" s="58"/>
      <c r="Q21" s="58"/>
      <c r="R21" s="58"/>
      <c r="S21" s="58"/>
      <c r="T21" s="62"/>
      <c r="U21" s="58"/>
      <c r="V21" s="58"/>
    </row>
    <row r="22" spans="1:22" x14ac:dyDescent="0.2">
      <c r="A22" s="58"/>
      <c r="B22" s="58"/>
      <c r="C22" s="58"/>
      <c r="D22" s="58"/>
      <c r="E22" s="58"/>
      <c r="F22" s="58"/>
      <c r="G22" s="62"/>
      <c r="H22" s="62"/>
      <c r="I22" s="62"/>
      <c r="J22" s="58"/>
      <c r="K22" s="62"/>
      <c r="L22" s="58"/>
      <c r="M22" s="62"/>
      <c r="N22" s="58"/>
      <c r="O22" s="62"/>
      <c r="P22" s="58"/>
      <c r="Q22" s="58"/>
      <c r="R22" s="58"/>
      <c r="S22" s="58"/>
      <c r="T22" s="62"/>
      <c r="U22" s="58"/>
      <c r="V22" s="58"/>
    </row>
    <row r="23" spans="1:22" x14ac:dyDescent="0.2">
      <c r="A23" s="58"/>
      <c r="B23" s="58"/>
      <c r="C23" s="58"/>
      <c r="D23" s="58"/>
      <c r="E23" s="58"/>
      <c r="F23" s="58"/>
      <c r="G23" s="62"/>
      <c r="H23" s="62"/>
      <c r="I23" s="62"/>
      <c r="J23" s="58"/>
      <c r="K23" s="62"/>
      <c r="L23" s="58"/>
      <c r="M23" s="62"/>
      <c r="N23" s="58"/>
      <c r="O23" s="62"/>
      <c r="P23" s="58"/>
      <c r="Q23" s="58"/>
      <c r="R23" s="58"/>
      <c r="S23" s="58"/>
      <c r="T23" s="58"/>
      <c r="U23" s="58"/>
      <c r="V23" s="58"/>
    </row>
    <row r="24" spans="1:22" x14ac:dyDescent="0.2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62"/>
      <c r="P24" s="58"/>
      <c r="Q24" s="58"/>
      <c r="R24" s="58"/>
      <c r="S24" s="58"/>
      <c r="T24" s="62"/>
      <c r="U24" s="58"/>
      <c r="V24" s="58"/>
    </row>
    <row r="25" spans="1:22" x14ac:dyDescent="0.2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</row>
    <row r="26" spans="1:22" x14ac:dyDescent="0.2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62"/>
      <c r="P26" s="58"/>
      <c r="Q26" s="58"/>
      <c r="R26" s="58"/>
      <c r="S26" s="58"/>
      <c r="T26" s="58"/>
      <c r="U26" s="58"/>
      <c r="V26" s="58"/>
    </row>
    <row r="27" spans="1:22" x14ac:dyDescent="0.2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</row>
    <row r="28" spans="1:22" x14ac:dyDescent="0.2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</row>
    <row r="29" spans="1:22" x14ac:dyDescent="0.2">
      <c r="A29" s="58"/>
      <c r="B29" s="58"/>
      <c r="C29" s="58"/>
      <c r="D29" s="58"/>
      <c r="E29" s="58"/>
      <c r="F29" s="58"/>
      <c r="G29" s="58"/>
      <c r="H29" s="58"/>
      <c r="I29" s="75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</row>
    <row r="30" spans="1:22" x14ac:dyDescent="0.2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</row>
    <row r="31" spans="1:22" x14ac:dyDescent="0.2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</row>
    <row r="32" spans="1:22" x14ac:dyDescent="0.2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</row>
  </sheetData>
  <mergeCells count="7">
    <mergeCell ref="A1:Q1"/>
    <mergeCell ref="A2:R2"/>
    <mergeCell ref="A3:R3"/>
    <mergeCell ref="A5:R5"/>
    <mergeCell ref="A6:A7"/>
    <mergeCell ref="C6:I6"/>
    <mergeCell ref="K6:R6"/>
  </mergeCells>
  <pageMargins left="0.39" right="0.39" top="0.39" bottom="0.39" header="0" footer="0"/>
  <pageSetup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صورت وضعیت</vt:lpstr>
      <vt:lpstr>سهام</vt:lpstr>
      <vt:lpstr>اوراق مشتقه</vt:lpstr>
      <vt:lpstr>سپرده</vt:lpstr>
      <vt:lpstr>درآمد</vt:lpstr>
      <vt:lpstr>درآمد گواهی کالایی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'اوراق مشتقه'!Print_Area</vt:lpstr>
      <vt:lpstr>درآمد!Print_Area</vt:lpstr>
      <vt:lpstr>'درآمد سپرده بانکی'!Print_Area</vt:lpstr>
      <vt:lpstr>'درآمد گواهی کالایی'!Print_Area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Aqaii</dc:creator>
  <dc:description/>
  <cp:lastModifiedBy>Fatemeh Aqaii</cp:lastModifiedBy>
  <dcterms:created xsi:type="dcterms:W3CDTF">2026-09-23T10:15:36Z</dcterms:created>
  <dcterms:modified xsi:type="dcterms:W3CDTF">2026-09-27T10:49:29Z</dcterms:modified>
</cp:coreProperties>
</file>