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همه اطلاعات\صندوق لیان\گزارش پرتفو\1405\مرداد\"/>
    </mc:Choice>
  </mc:AlternateContent>
  <xr:revisionPtr revIDLastSave="0" documentId="13_ncr:1_{603A690D-2AF4-4131-AF4F-A027E5FCCF16}" xr6:coauthVersionLast="47" xr6:coauthVersionMax="47" xr10:uidLastSave="{00000000-0000-0000-0000-000000000000}"/>
  <bookViews>
    <workbookView xWindow="-120" yWindow="-120" windowWidth="29040" windowHeight="15720" tabRatio="761" activeTab="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2">'اوراق مشتقه'!$A$1:$AX$13</definedName>
    <definedName name="_xlnm.Print_Area" localSheetId="4">درآمد!$A$1:$L$13</definedName>
    <definedName name="_xlnm.Print_Area" localSheetId="6">'درآمد سپرده بانکی'!$A$1:$L$10</definedName>
    <definedName name="_xlnm.Print_Area" localSheetId="5">'درآمد سرمایه گذاری در سهام'!$A$1:$X$15</definedName>
    <definedName name="_xlnm.Print_Area" localSheetId="10">'درآمد ناشی از تغییر قیمت اوراق'!$A$1:$S$12</definedName>
    <definedName name="_xlnm.Print_Area" localSheetId="9">'درآمد ناشی از فروش'!$A$1:$R$11</definedName>
    <definedName name="_xlnm.Print_Area" localSheetId="7">'سایر درآمدها'!$A$1:$H$10</definedName>
    <definedName name="_xlnm.Print_Area" localSheetId="3">سپرده!$A$1:$N$11</definedName>
    <definedName name="_xlnm.Print_Area" localSheetId="1">سهام!$A$1:$AD$15</definedName>
    <definedName name="_xlnm.Print_Area" localSheetId="8">'سود سپرده بانکی'!$A$1:$O$13</definedName>
    <definedName name="_xlnm.Print_Area" localSheetId="0">'صورت وضعیت'!$A$1:$B$20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9" i="2" l="1"/>
  <c r="M12" i="21"/>
  <c r="E12" i="21"/>
  <c r="G12" i="21"/>
  <c r="I12" i="21"/>
  <c r="G8" i="18"/>
  <c r="D9" i="14"/>
  <c r="F9" i="14"/>
  <c r="U10" i="9"/>
  <c r="U13" i="9"/>
  <c r="P9" i="9"/>
  <c r="P10" i="9"/>
  <c r="P11" i="9"/>
  <c r="P12" i="9"/>
  <c r="J9" i="7"/>
  <c r="D10" i="7"/>
  <c r="F10" i="7"/>
  <c r="H10" i="7"/>
  <c r="J10" i="7"/>
  <c r="L10" i="7"/>
  <c r="I11" i="21"/>
  <c r="I10" i="21"/>
  <c r="I9" i="21"/>
  <c r="I8" i="21"/>
  <c r="X13" i="2"/>
  <c r="E10" i="19"/>
  <c r="G10" i="19"/>
  <c r="I10" i="19"/>
  <c r="M10" i="19"/>
  <c r="O10" i="19"/>
  <c r="Q10" i="19"/>
  <c r="F8" i="13"/>
  <c r="J8" i="13"/>
  <c r="H13" i="2"/>
  <c r="J13" i="2"/>
  <c r="T9" i="2"/>
  <c r="T10" i="2"/>
  <c r="T11" i="2"/>
  <c r="T12" i="2"/>
  <c r="AB12" i="2"/>
  <c r="AB11" i="2"/>
  <c r="AB10" i="2"/>
  <c r="AB13" i="2"/>
  <c r="H9" i="9"/>
  <c r="S10" i="9"/>
  <c r="S9" i="9"/>
  <c r="J9" i="13"/>
  <c r="F9" i="13"/>
  <c r="T12" i="13"/>
  <c r="T13" i="13" s="1"/>
  <c r="O12" i="13"/>
  <c r="O11" i="13"/>
  <c r="O13" i="13" s="1"/>
  <c r="D9" i="13"/>
  <c r="H9" i="13"/>
  <c r="K11" i="18"/>
  <c r="E11" i="18"/>
  <c r="C11" i="18"/>
  <c r="G11" i="18"/>
  <c r="I11" i="18"/>
  <c r="M9" i="18"/>
  <c r="M10" i="18"/>
  <c r="M8" i="18"/>
  <c r="G10" i="18"/>
  <c r="G9" i="18"/>
  <c r="Q11" i="21"/>
  <c r="Q10" i="21"/>
  <c r="Q9" i="21"/>
  <c r="Q8" i="21"/>
  <c r="Q9" i="19"/>
  <c r="Q8" i="19"/>
  <c r="I8" i="19"/>
  <c r="I9" i="19"/>
  <c r="S13" i="9" l="1"/>
  <c r="M11" i="18"/>
  <c r="W10" i="9" l="1"/>
  <c r="U12" i="9"/>
  <c r="W12" i="9" s="1"/>
  <c r="U11" i="9"/>
  <c r="W11" i="9" s="1"/>
  <c r="F12" i="9"/>
  <c r="J12" i="9" s="1"/>
  <c r="F11" i="9"/>
  <c r="J11" i="9" s="1"/>
  <c r="F10" i="9"/>
  <c r="J10" i="9" s="1"/>
  <c r="F9" i="9"/>
  <c r="J9" i="9" s="1"/>
  <c r="Q12" i="21"/>
  <c r="O12" i="21"/>
  <c r="D13" i="9"/>
  <c r="H13" i="9"/>
  <c r="N13" i="9"/>
  <c r="F10" i="8"/>
  <c r="J10" i="8" s="1"/>
  <c r="F9" i="8"/>
  <c r="J9" i="8" s="1"/>
  <c r="L9" i="7"/>
  <c r="Z13" i="2"/>
  <c r="R13" i="2"/>
  <c r="N13" i="2"/>
  <c r="F13" i="9" l="1"/>
  <c r="Q13" i="9"/>
  <c r="U9" i="9"/>
  <c r="W9" i="9" s="1"/>
  <c r="W13" i="9" s="1"/>
  <c r="J13" i="9"/>
  <c r="F8" i="8" s="1"/>
  <c r="J8" i="8" l="1"/>
  <c r="J11" i="8" s="1"/>
  <c r="F11" i="8"/>
  <c r="L10" i="9" l="1"/>
  <c r="L12" i="9"/>
  <c r="L9" i="9"/>
  <c r="H8" i="8"/>
  <c r="H11" i="8" s="1"/>
  <c r="H10" i="8"/>
  <c r="H9" i="8"/>
  <c r="L11" i="9"/>
  <c r="L13" i="9" l="1"/>
</calcChain>
</file>

<file path=xl/sharedStrings.xml><?xml version="1.0" encoding="utf-8"?>
<sst xmlns="http://schemas.openxmlformats.org/spreadsheetml/2006/main" count="218" uniqueCount="89">
  <si>
    <t>صندوق سرمایه گذاری دیبای معیار</t>
  </si>
  <si>
    <t>صورت وضعیت پرتفوی</t>
  </si>
  <si>
    <t>برای ماه منتهی به 1405/05/31</t>
  </si>
  <si>
    <t>-1</t>
  </si>
  <si>
    <t>سرمایه گذاری ها</t>
  </si>
  <si>
    <t>-1-1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</si>
  <si>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</si>
  <si>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</si>
  <si>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</si>
  <si>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</si>
  <si>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</si>
  <si>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</si>
  <si>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</si>
  <si>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</si>
  <si>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</si>
  <si>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</si>
  <si>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</si>
  <si>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</si>
  <si>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GBBA05C1400 14000000.0000-1405/11/27</t>
  </si>
  <si>
    <t>اختیار خرید گواهی سپرده پیوسته شمش طلای +995 GBBA05C1800 18000000.0000-1405/11/27</t>
  </si>
  <si>
    <t>شمش طلا GoldBar</t>
  </si>
  <si>
    <t>شمش نقره SilverBar</t>
  </si>
  <si>
    <t>جمع</t>
  </si>
  <si>
    <t>نام سهام</t>
  </si>
  <si>
    <t>قیمت اعمال</t>
  </si>
  <si>
    <t>تاریخ اعمال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</si>
  <si>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</si>
  <si>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</si>
  <si>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</si>
  <si>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</si>
  <si>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</si>
  <si>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خرید</t>
  </si>
  <si>
    <t>-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</si>
  <si>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</si>
  <si>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</si>
  <si>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</si>
  <si>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</si>
  <si>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</si>
  <si>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</si>
  <si>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</si>
  <si>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</si>
  <si>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</si>
  <si>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</si>
  <si>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</si>
  <si>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</si>
  <si>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</si>
  <si>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</si>
  <si>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</si>
  <si>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</si>
  <si>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</si>
  <si>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</si>
  <si>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</si>
  <si>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</si>
  <si>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</si>
  <si>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</si>
  <si>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</si>
  <si>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</si>
  <si>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</si>
  <si>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</si>
  <si>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</si>
  <si>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</si>
  <si>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</si>
  <si>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</si>
  <si>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</si>
  <si>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</si>
  <si>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</si>
  <si>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</si>
  <si>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</si>
  <si>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</si>
  <si>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</si>
  <si>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</si>
  <si>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</si>
  <si>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</si>
  <si>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</si>
  <si>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گواهی سپرده کالایی</t>
  </si>
  <si>
    <t>1405/11/27</t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</si>
  <si>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1</t>
    </r>
  </si>
  <si>
    <t>سپرده بانکی</t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</si>
  <si>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2-2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</si>
  <si>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3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</si>
  <si>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t>ملت</t>
  </si>
  <si>
    <t>ملل</t>
  </si>
  <si>
    <t>خاورمیانه</t>
  </si>
  <si>
    <t xml:space="preserve">طی ماه </t>
  </si>
  <si>
    <t>اول دوره</t>
  </si>
  <si>
    <t xml:space="preserve">سپرده بانکی </t>
  </si>
  <si>
    <t>انتهای دوره</t>
  </si>
  <si>
    <t>میانگین</t>
  </si>
  <si>
    <t>اطلاعات آماری مرتبط با موقعیت های اخذ شده در اوراق اختیار معامله توسط صندوق سرمایه گذاری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</si>
</sst>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%"/>
    <numFmt numFmtId="166" formatCode="0.00000%"/>
    <numFmt numFmtId="167" formatCode="0.000000%"/>
  </numFmts>
  <fonts count="1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8"/>
      <color rgb="FF000000"/>
      <name val="Arial"/>
      <family val="2"/>
    </font>
    <font>
      <b/>
      <u/>
      <sz val="15"/>
      <color rgb="FF000000"/>
      <name val="B Nazanin"/>
      <charset val="178"/>
    </font>
    <font>
      <b/>
      <sz val="8"/>
      <color rgb="FF1E90FF"/>
      <name val="B Nazanin"/>
      <charset val="178"/>
    </font>
    <font>
      <u/>
      <sz val="10"/>
      <color rgb="FF000000"/>
      <name val="Arial"/>
      <family val="2"/>
    </font>
    <font>
      <sz val="10"/>
      <color theme="0" tint="-0.34998626667073579"/>
      <name val="Arial"/>
      <family val="2"/>
    </font>
    <font>
      <sz val="12"/>
      <color theme="0" tint="-0.34998626667073579"/>
      <name val="B Nazanin"/>
      <charset val="178"/>
    </font>
    <font>
      <b/>
      <u/>
      <sz val="22"/>
      <color rgb="FF000000"/>
      <name val="B Nazanin"/>
      <charset val="178"/>
    </font>
    <font>
      <sz val="16"/>
      <color rgb="FF000000"/>
      <name val="B Nazanin"/>
      <charset val="178"/>
    </font>
    <font>
      <b/>
      <sz val="16"/>
      <color rgb="FF1E90FF"/>
      <name val="B Nazanin"/>
      <charset val="178"/>
    </font>
    <font>
      <b/>
      <sz val="16"/>
      <color rgb="FF000000"/>
      <name val="B Nazanin"/>
      <charset val="178"/>
    </font>
    <font>
      <b/>
      <u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0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9" fontId="5" fillId="0" borderId="2" xfId="1" applyFont="1" applyFill="1" applyBorder="1" applyAlignment="1">
      <alignment horizontal="center" vertical="center"/>
    </xf>
    <xf numFmtId="9" fontId="5" fillId="0" borderId="5" xfId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64" fontId="5" fillId="0" borderId="2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10" fontId="5" fillId="0" borderId="0" xfId="1" applyNumberFormat="1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10" fontId="5" fillId="0" borderId="2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 vertical="center"/>
    </xf>
    <xf numFmtId="165" fontId="5" fillId="0" borderId="5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0" fontId="5" fillId="0" borderId="4" xfId="1" applyNumberFormat="1" applyFont="1" applyFill="1" applyBorder="1" applyAlignment="1">
      <alignment horizontal="center" vertical="center"/>
    </xf>
    <xf numFmtId="165" fontId="5" fillId="0" borderId="4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12" fillId="0" borderId="0" xfId="0" applyNumberFormat="1" applyFont="1" applyAlignment="1">
      <alignment horizontal="left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3" fontId="0" fillId="0" borderId="0" xfId="0" applyNumberFormat="1" applyFill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right" vertical="center"/>
    </xf>
    <xf numFmtId="0" fontId="14" fillId="0" borderId="0" xfId="0" applyFont="1" applyBorder="1" applyAlignment="1">
      <alignment horizontal="left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3" fontId="14" fillId="0" borderId="0" xfId="0" applyNumberFormat="1" applyFont="1" applyAlignment="1">
      <alignment horizontal="left"/>
    </xf>
    <xf numFmtId="0" fontId="14" fillId="0" borderId="2" xfId="0" applyFont="1" applyFill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3" fontId="0" fillId="0" borderId="0" xfId="0" applyNumberFormat="1" applyFill="1" applyAlignment="1">
      <alignment horizontal="right"/>
    </xf>
    <xf numFmtId="0" fontId="1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14" fillId="0" borderId="0" xfId="0" applyNumberFormat="1" applyFont="1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 vertical="top"/>
    </xf>
    <xf numFmtId="0" fontId="14" fillId="0" borderId="0" xfId="0" applyFont="1" applyFill="1" applyAlignment="1">
      <alignment horizontal="center" vertical="center"/>
    </xf>
    <xf numFmtId="3" fontId="14" fillId="0" borderId="0" xfId="0" applyNumberFormat="1" applyFont="1" applyFill="1" applyAlignment="1">
      <alignment horizontal="center" vertical="top"/>
    </xf>
    <xf numFmtId="0" fontId="14" fillId="0" borderId="0" xfId="0" applyFont="1" applyFill="1" applyAlignment="1">
      <alignment horizontal="center" vertical="top"/>
    </xf>
    <xf numFmtId="0" fontId="16" fillId="0" borderId="3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555626</xdr:colOff>
      <xdr:row>0</xdr:row>
      <xdr:rowOff>263526</xdr:rowOff>
    </xdr:from>
    <xdr:to>
      <xdr:col>1</xdr:col>
      <xdr:colOff>2555876</xdr:colOff>
      <xdr:row>6</xdr:row>
      <xdr:rowOff>55378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123EB3-92DE-4FB4-A826-3DCB3ABCF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561682" y="263526"/>
          <a:ext cx="6851355" cy="3923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C15"/>
  <sheetViews>
    <sheetView showGridLines="0" rightToLeft="1" view="pageBreakPreview" zoomScale="86" zoomScaleNormal="100" zoomScaleSheetLayoutView="86" workbookViewId="0">
      <selection activeCell="A13" sqref="A13:B13"/>
    </sheetView>
  </sheetViews>
  <sheetFormatPr defaultRowHeight="12.75" x14ac:dyDescent="0.2"/>
  <cols>
    <col min="1" max="1" width="72.7109375" customWidth="1"/>
    <col min="2" max="2" width="51.140625" customWidth="1"/>
    <col min="3" max="3" width="76.5703125" customWidth="1"/>
  </cols>
  <sheetData>
    <row r="1" spans="1:3" ht="29.1" customHeight="1" x14ac:dyDescent="0.2">
      <c r="B1" s="12"/>
      <c r="C1" s="12"/>
    </row>
    <row r="2" spans="1:3" ht="21.75" customHeight="1" x14ac:dyDescent="0.2">
      <c r="B2" s="12"/>
      <c r="C2" s="12"/>
    </row>
    <row r="3" spans="1:3" ht="21.75" customHeight="1" x14ac:dyDescent="0.2">
      <c r="B3" s="12"/>
      <c r="C3" s="12"/>
    </row>
    <row r="4" spans="1:3" ht="7.35" customHeight="1" x14ac:dyDescent="0.2"/>
    <row r="5" spans="1:3" ht="123.6" customHeight="1" x14ac:dyDescent="0.2">
      <c r="B5" s="75"/>
    </row>
    <row r="6" spans="1:3" ht="123.6" customHeight="1" x14ac:dyDescent="0.2">
      <c r="B6" s="75"/>
    </row>
    <row r="13" spans="1:3" s="13" customFormat="1" ht="35.25" customHeight="1" x14ac:dyDescent="0.35">
      <c r="A13" s="74" t="s">
        <v>0</v>
      </c>
      <c r="B13" s="74"/>
    </row>
    <row r="14" spans="1:3" s="13" customFormat="1" ht="35.25" customHeight="1" x14ac:dyDescent="0.35">
      <c r="A14" s="74" t="s">
        <v>1</v>
      </c>
      <c r="B14" s="74"/>
    </row>
    <row r="15" spans="1:3" s="13" customFormat="1" ht="35.25" customHeight="1" x14ac:dyDescent="0.35">
      <c r="A15" s="74" t="s">
        <v>2</v>
      </c>
      <c r="B15" s="74"/>
    </row>
  </sheetData>
  <mergeCells count="4">
    <mergeCell ref="A14:B14"/>
    <mergeCell ref="A15:B15"/>
    <mergeCell ref="B5:B6"/>
    <mergeCell ref="A13:B13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S23"/>
  <sheetViews>
    <sheetView showGridLines="0" rightToLeft="1" view="pageBreakPreview" zoomScale="82" zoomScaleNormal="100" zoomScaleSheetLayoutView="82" workbookViewId="0">
      <selection activeCell="K38" sqref="K3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31.28515625" customWidth="1"/>
    <col min="6" max="6" width="1.28515625" customWidth="1"/>
    <col min="7" max="7" width="17.28515625" customWidth="1"/>
    <col min="8" max="8" width="1.28515625" customWidth="1"/>
    <col min="9" max="9" width="21.85546875" customWidth="1"/>
    <col min="10" max="10" width="1.28515625" customWidth="1"/>
    <col min="11" max="11" width="13.7109375" customWidth="1"/>
    <col min="12" max="12" width="1.28515625" customWidth="1"/>
    <col min="13" max="13" width="21" customWidth="1"/>
    <col min="14" max="14" width="1.28515625" customWidth="1"/>
    <col min="15" max="15" width="20.5703125" customWidth="1"/>
    <col min="16" max="16" width="1.28515625" customWidth="1"/>
    <col min="17" max="17" width="22.140625" customWidth="1"/>
    <col min="18" max="18" width="0.28515625" customWidth="1"/>
  </cols>
  <sheetData>
    <row r="1" spans="1:19" ht="29.1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9" ht="21.75" customHeight="1" x14ac:dyDescent="0.2">
      <c r="A2" s="85" t="s">
        <v>38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9" ht="21.75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9" ht="14.45" customHeight="1" x14ac:dyDescent="0.2"/>
    <row r="5" spans="1:19" ht="14.45" customHeight="1" x14ac:dyDescent="0.2">
      <c r="A5" s="86" t="s">
        <v>68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</row>
    <row r="6" spans="1:19" ht="14.45" customHeight="1" x14ac:dyDescent="0.2">
      <c r="A6" s="81" t="s">
        <v>41</v>
      </c>
      <c r="C6" s="81" t="s">
        <v>53</v>
      </c>
      <c r="D6" s="81"/>
      <c r="E6" s="81"/>
      <c r="F6" s="81"/>
      <c r="G6" s="81"/>
      <c r="H6" s="81"/>
      <c r="I6" s="81"/>
      <c r="K6" s="81" t="s">
        <v>54</v>
      </c>
      <c r="L6" s="81"/>
      <c r="M6" s="81"/>
      <c r="N6" s="81"/>
      <c r="O6" s="81"/>
      <c r="P6" s="81"/>
      <c r="Q6" s="81"/>
    </row>
    <row r="7" spans="1:19" ht="29.1" customHeight="1" x14ac:dyDescent="0.2">
      <c r="A7" s="81"/>
      <c r="C7" s="11" t="s">
        <v>12</v>
      </c>
      <c r="D7" s="3"/>
      <c r="E7" s="11" t="s">
        <v>69</v>
      </c>
      <c r="F7" s="3"/>
      <c r="G7" s="11" t="s">
        <v>70</v>
      </c>
      <c r="H7" s="3"/>
      <c r="I7" s="11" t="s">
        <v>71</v>
      </c>
      <c r="K7" s="11" t="s">
        <v>12</v>
      </c>
      <c r="L7" s="3"/>
      <c r="M7" s="11" t="s">
        <v>69</v>
      </c>
      <c r="N7" s="3"/>
      <c r="O7" s="11" t="s">
        <v>70</v>
      </c>
      <c r="P7" s="3"/>
      <c r="Q7" s="11" t="s">
        <v>71</v>
      </c>
    </row>
    <row r="8" spans="1:19" ht="21.75" customHeight="1" x14ac:dyDescent="0.2">
      <c r="A8" s="5" t="s">
        <v>20</v>
      </c>
      <c r="C8" s="52">
        <v>130465</v>
      </c>
      <c r="D8" s="14"/>
      <c r="E8" s="52">
        <v>3239155701911</v>
      </c>
      <c r="F8" s="14"/>
      <c r="G8" s="52">
        <v>2241420059437</v>
      </c>
      <c r="H8" s="14"/>
      <c r="I8" s="52">
        <f>E8-G8</f>
        <v>997735642474</v>
      </c>
      <c r="J8" s="14"/>
      <c r="K8" s="52">
        <v>1770068</v>
      </c>
      <c r="L8" s="14"/>
      <c r="M8" s="52">
        <v>35639514169113</v>
      </c>
      <c r="N8" s="14"/>
      <c r="O8" s="52">
        <v>24494448486870</v>
      </c>
      <c r="P8" s="14"/>
      <c r="Q8" s="52">
        <f>M8-O8</f>
        <v>11145065682243</v>
      </c>
    </row>
    <row r="9" spans="1:19" ht="21.75" customHeight="1" x14ac:dyDescent="0.2">
      <c r="A9" s="7" t="s">
        <v>21</v>
      </c>
      <c r="C9" s="50">
        <v>0</v>
      </c>
      <c r="D9" s="14"/>
      <c r="E9" s="50">
        <v>0</v>
      </c>
      <c r="F9" s="14"/>
      <c r="G9" s="50">
        <v>0</v>
      </c>
      <c r="H9" s="14"/>
      <c r="I9" s="50">
        <f>E9-G9</f>
        <v>0</v>
      </c>
      <c r="J9" s="14"/>
      <c r="K9" s="50">
        <v>7000</v>
      </c>
      <c r="L9" s="14"/>
      <c r="M9" s="50">
        <v>36776893157</v>
      </c>
      <c r="N9" s="14"/>
      <c r="O9" s="50">
        <v>35575326579</v>
      </c>
      <c r="P9" s="14"/>
      <c r="Q9" s="50">
        <f>M9-O9</f>
        <v>1201566578</v>
      </c>
    </row>
    <row r="10" spans="1:19" ht="21.75" customHeight="1" thickBot="1" x14ac:dyDescent="0.25">
      <c r="A10" s="9" t="s">
        <v>22</v>
      </c>
      <c r="C10" s="18"/>
      <c r="D10" s="14"/>
      <c r="E10" s="18">
        <f>SUM(E8:E9)</f>
        <v>3239155701911</v>
      </c>
      <c r="F10" s="14"/>
      <c r="G10" s="18">
        <f>SUM(G8:G9)</f>
        <v>2241420059437</v>
      </c>
      <c r="H10" s="14"/>
      <c r="I10" s="18">
        <f>SUM(I8:I9)</f>
        <v>997735642474</v>
      </c>
      <c r="J10" s="14"/>
      <c r="K10" s="18"/>
      <c r="L10" s="14"/>
      <c r="M10" s="18">
        <f>SUM(M8:M9)</f>
        <v>35676291062270</v>
      </c>
      <c r="N10" s="14"/>
      <c r="O10" s="18">
        <f>SUM(O8:O9)</f>
        <v>24530023813449</v>
      </c>
      <c r="P10" s="14"/>
      <c r="Q10" s="18">
        <f>SUM(Q8:Q9)</f>
        <v>11146267248821</v>
      </c>
    </row>
    <row r="11" spans="1:19" ht="13.5" thickTop="1" x14ac:dyDescent="0.2"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4" spans="1:19" x14ac:dyDescent="0.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</row>
    <row r="15" spans="1:19" x14ac:dyDescent="0.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5"/>
      <c r="R15" s="54"/>
      <c r="S15" s="54"/>
    </row>
    <row r="16" spans="1:19" x14ac:dyDescent="0.2">
      <c r="A16" s="54"/>
      <c r="B16" s="54"/>
      <c r="C16" s="72"/>
      <c r="D16" s="54"/>
      <c r="E16" s="55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5"/>
      <c r="R16" s="54"/>
      <c r="S16" s="54"/>
    </row>
    <row r="17" spans="1:19" x14ac:dyDescent="0.2">
      <c r="A17" s="54"/>
      <c r="B17" s="54"/>
      <c r="C17" s="54"/>
      <c r="D17" s="54"/>
      <c r="E17" s="54"/>
      <c r="F17" s="54"/>
      <c r="G17" s="54"/>
      <c r="H17" s="54"/>
      <c r="I17" s="55"/>
      <c r="J17" s="54"/>
      <c r="K17" s="72"/>
      <c r="L17" s="54"/>
      <c r="M17" s="55"/>
      <c r="N17" s="54"/>
      <c r="O17" s="54"/>
      <c r="P17" s="54"/>
      <c r="Q17" s="55"/>
      <c r="R17" s="54"/>
      <c r="S17" s="54"/>
    </row>
    <row r="18" spans="1:19" x14ac:dyDescent="0.2">
      <c r="A18" s="54"/>
      <c r="B18" s="54"/>
      <c r="C18" s="54"/>
      <c r="D18" s="54"/>
      <c r="E18" s="55"/>
      <c r="F18" s="54"/>
      <c r="G18" s="72"/>
      <c r="H18" s="54"/>
      <c r="I18" s="73"/>
      <c r="J18" s="54"/>
      <c r="K18" s="54"/>
      <c r="L18" s="54"/>
      <c r="M18" s="54"/>
      <c r="N18" s="54"/>
      <c r="O18" s="54"/>
      <c r="P18" s="54"/>
      <c r="Q18" s="54"/>
      <c r="R18" s="54"/>
      <c r="S18" s="54"/>
    </row>
    <row r="19" spans="1:19" x14ac:dyDescent="0.2">
      <c r="A19" s="54"/>
      <c r="B19" s="54"/>
      <c r="C19" s="54"/>
      <c r="D19" s="54"/>
      <c r="E19" s="54"/>
      <c r="F19" s="54"/>
      <c r="G19" s="54"/>
      <c r="H19" s="54"/>
      <c r="I19" s="55"/>
      <c r="J19" s="54"/>
      <c r="K19" s="54"/>
      <c r="L19" s="54"/>
      <c r="M19" s="55"/>
      <c r="N19" s="54"/>
      <c r="O19" s="54"/>
      <c r="P19" s="54"/>
      <c r="Q19" s="54"/>
      <c r="R19" s="54"/>
      <c r="S19" s="54"/>
    </row>
    <row r="20" spans="1:19" x14ac:dyDescent="0.2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5"/>
      <c r="R20" s="54"/>
      <c r="S20" s="54"/>
    </row>
    <row r="21" spans="1:19" x14ac:dyDescent="0.2">
      <c r="A21" s="54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  <c r="O21" s="54"/>
      <c r="P21" s="54"/>
      <c r="Q21" s="54"/>
      <c r="R21" s="54"/>
      <c r="S21" s="54"/>
    </row>
    <row r="22" spans="1:19" x14ac:dyDescent="0.2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</row>
    <row r="23" spans="1:19" x14ac:dyDescent="0.2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R29"/>
  <sheetViews>
    <sheetView showGridLines="0" rightToLeft="1" view="pageBreakPreview" zoomScale="93" zoomScaleNormal="100" zoomScaleSheetLayoutView="93" workbookViewId="0">
      <selection activeCell="O20" sqref="O20"/>
    </sheetView>
  </sheetViews>
  <sheetFormatPr defaultRowHeight="12.75" x14ac:dyDescent="0.2"/>
  <cols>
    <col min="1" max="1" width="81.28515625" bestFit="1" customWidth="1"/>
    <col min="2" max="2" width="1" customWidth="1"/>
    <col min="3" max="3" width="10.42578125" customWidth="1"/>
    <col min="4" max="4" width="1.28515625" customWidth="1"/>
    <col min="5" max="5" width="22.42578125" customWidth="1"/>
    <col min="6" max="6" width="1.28515625" customWidth="1"/>
    <col min="7" max="7" width="20.42578125" customWidth="1"/>
    <col min="8" max="8" width="1.28515625" customWidth="1"/>
    <col min="9" max="9" width="26" customWidth="1"/>
    <col min="10" max="10" width="1.28515625" customWidth="1"/>
    <col min="11" max="11" width="17.5703125" bestFit="1" customWidth="1"/>
    <col min="12" max="12" width="1.28515625" customWidth="1"/>
    <col min="13" max="13" width="20.7109375" customWidth="1"/>
    <col min="14" max="14" width="1.28515625" customWidth="1"/>
    <col min="15" max="15" width="21.85546875" customWidth="1"/>
    <col min="16" max="16" width="1.28515625" customWidth="1"/>
    <col min="17" max="17" width="28.140625" customWidth="1"/>
    <col min="18" max="18" width="1.28515625" customWidth="1"/>
    <col min="19" max="19" width="0.28515625" customWidth="1"/>
  </cols>
  <sheetData>
    <row r="1" spans="1:18" ht="29.1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45"/>
    </row>
    <row r="2" spans="1:18" ht="21.75" customHeight="1" x14ac:dyDescent="0.2">
      <c r="A2" s="85" t="s">
        <v>38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 ht="21.75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8" ht="14.45" customHeight="1" x14ac:dyDescent="0.2"/>
    <row r="5" spans="1:18" ht="14.45" customHeight="1" x14ac:dyDescent="0.2">
      <c r="A5" s="86" t="s">
        <v>72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14.45" customHeight="1" x14ac:dyDescent="0.2">
      <c r="A6" s="81" t="s">
        <v>41</v>
      </c>
      <c r="C6" s="81" t="s">
        <v>53</v>
      </c>
      <c r="D6" s="81"/>
      <c r="E6" s="81"/>
      <c r="F6" s="81"/>
      <c r="G6" s="81"/>
      <c r="H6" s="81"/>
      <c r="I6" s="81"/>
      <c r="K6" s="81" t="s">
        <v>54</v>
      </c>
      <c r="L6" s="81"/>
      <c r="M6" s="81"/>
      <c r="N6" s="81"/>
      <c r="O6" s="81"/>
      <c r="P6" s="81"/>
      <c r="Q6" s="81"/>
      <c r="R6" s="81"/>
    </row>
    <row r="7" spans="1:18" ht="29.1" customHeight="1" x14ac:dyDescent="0.2">
      <c r="A7" s="81"/>
      <c r="C7" s="11" t="s">
        <v>12</v>
      </c>
      <c r="D7" s="3"/>
      <c r="E7" s="11" t="s">
        <v>14</v>
      </c>
      <c r="F7" s="3"/>
      <c r="G7" s="11" t="s">
        <v>70</v>
      </c>
      <c r="H7" s="3"/>
      <c r="I7" s="11" t="s">
        <v>73</v>
      </c>
      <c r="K7" s="11" t="s">
        <v>12</v>
      </c>
      <c r="L7" s="3"/>
      <c r="M7" s="11" t="s">
        <v>14</v>
      </c>
      <c r="N7" s="3"/>
      <c r="O7" s="11" t="s">
        <v>70</v>
      </c>
      <c r="P7" s="3"/>
      <c r="Q7" s="102" t="s">
        <v>73</v>
      </c>
      <c r="R7" s="102"/>
    </row>
    <row r="8" spans="1:18" ht="21.75" customHeight="1" x14ac:dyDescent="0.2">
      <c r="A8" s="5" t="s">
        <v>18</v>
      </c>
      <c r="C8" s="15">
        <v>14191</v>
      </c>
      <c r="D8" s="14"/>
      <c r="E8" s="15">
        <v>257966268560</v>
      </c>
      <c r="F8" s="14"/>
      <c r="G8" s="15">
        <v>205592596015</v>
      </c>
      <c r="H8" s="14"/>
      <c r="I8" s="15">
        <f>E8-G8</f>
        <v>52373672545</v>
      </c>
      <c r="J8" s="14"/>
      <c r="K8" s="15">
        <v>14191</v>
      </c>
      <c r="L8" s="14"/>
      <c r="M8" s="15">
        <v>257966268560</v>
      </c>
      <c r="N8" s="14"/>
      <c r="O8" s="15">
        <v>172346232452</v>
      </c>
      <c r="P8" s="14"/>
      <c r="Q8" s="15">
        <f>M8-O8</f>
        <v>85620036108</v>
      </c>
      <c r="R8" s="42"/>
    </row>
    <row r="9" spans="1:18" ht="21.75" customHeight="1" x14ac:dyDescent="0.2">
      <c r="A9" s="6" t="s">
        <v>21</v>
      </c>
      <c r="C9" s="16">
        <v>100000</v>
      </c>
      <c r="D9" s="14"/>
      <c r="E9" s="16">
        <v>449924583200</v>
      </c>
      <c r="F9" s="14"/>
      <c r="G9" s="16">
        <v>420488400000</v>
      </c>
      <c r="H9" s="14"/>
      <c r="I9" s="16">
        <f>E9-G9</f>
        <v>29436183200</v>
      </c>
      <c r="J9" s="14"/>
      <c r="K9" s="16">
        <v>100000</v>
      </c>
      <c r="L9" s="14"/>
      <c r="M9" s="16">
        <v>449924583200</v>
      </c>
      <c r="N9" s="14"/>
      <c r="O9" s="16">
        <v>426156769796</v>
      </c>
      <c r="P9" s="14"/>
      <c r="Q9" s="16">
        <f>M9-O9</f>
        <v>23767813404</v>
      </c>
      <c r="R9" s="43"/>
    </row>
    <row r="10" spans="1:18" ht="21.75" customHeight="1" x14ac:dyDescent="0.2">
      <c r="A10" s="6" t="s">
        <v>20</v>
      </c>
      <c r="C10" s="16">
        <v>1787711</v>
      </c>
      <c r="D10" s="14"/>
      <c r="E10" s="16">
        <v>49935773820800</v>
      </c>
      <c r="F10" s="14"/>
      <c r="G10" s="16">
        <v>45528021580219</v>
      </c>
      <c r="H10" s="14"/>
      <c r="I10" s="16">
        <f>E10-G10</f>
        <v>4407752240581</v>
      </c>
      <c r="J10" s="14"/>
      <c r="K10" s="16">
        <v>1787711</v>
      </c>
      <c r="L10" s="14"/>
      <c r="M10" s="16">
        <v>49935773820800</v>
      </c>
      <c r="N10" s="14"/>
      <c r="O10" s="16">
        <v>30897441954866</v>
      </c>
      <c r="P10" s="14"/>
      <c r="Q10" s="16">
        <f>M10-O10</f>
        <v>19038331865934</v>
      </c>
      <c r="R10" s="43"/>
    </row>
    <row r="11" spans="1:18" ht="21.75" customHeight="1" x14ac:dyDescent="0.2">
      <c r="A11" s="7" t="s">
        <v>19</v>
      </c>
      <c r="C11" s="17">
        <v>818</v>
      </c>
      <c r="D11" s="14"/>
      <c r="E11" s="17">
        <v>11438257600</v>
      </c>
      <c r="F11" s="14"/>
      <c r="G11" s="17">
        <v>8905500560</v>
      </c>
      <c r="H11" s="14"/>
      <c r="I11" s="17">
        <f>E11-G11</f>
        <v>2532757040</v>
      </c>
      <c r="J11" s="14"/>
      <c r="K11" s="17">
        <v>818</v>
      </c>
      <c r="L11" s="14"/>
      <c r="M11" s="17">
        <v>11438257600</v>
      </c>
      <c r="N11" s="14"/>
      <c r="O11" s="17">
        <v>9995330058</v>
      </c>
      <c r="P11" s="14"/>
      <c r="Q11" s="17">
        <f>M11-O11</f>
        <v>1442927542</v>
      </c>
      <c r="R11" s="44"/>
    </row>
    <row r="12" spans="1:18" s="54" customFormat="1" ht="21.75" customHeight="1" x14ac:dyDescent="0.2">
      <c r="A12" s="51" t="s">
        <v>22</v>
      </c>
      <c r="C12" s="18"/>
      <c r="D12" s="53"/>
      <c r="E12" s="18">
        <f>SUM(E8:E11)</f>
        <v>50655102930160</v>
      </c>
      <c r="F12" s="53"/>
      <c r="G12" s="18">
        <f>SUM(G8:G11)</f>
        <v>46163008076794</v>
      </c>
      <c r="H12" s="53"/>
      <c r="I12" s="18">
        <f>SUM(I8:I11)</f>
        <v>4492094853366</v>
      </c>
      <c r="J12" s="53"/>
      <c r="K12" s="18"/>
      <c r="L12" s="53"/>
      <c r="M12" s="18">
        <f>SUM(M8:M11)</f>
        <v>50655102930160</v>
      </c>
      <c r="N12" s="53"/>
      <c r="O12" s="18">
        <f>SUM(O8:O11)</f>
        <v>31505940287172</v>
      </c>
      <c r="P12" s="53"/>
      <c r="Q12" s="101">
        <f>SUM(Q8:R11)</f>
        <v>19149162642988</v>
      </c>
      <c r="R12" s="101"/>
    </row>
    <row r="13" spans="1:18" x14ac:dyDescent="0.2"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6" spans="1:18" x14ac:dyDescent="0.2"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</row>
    <row r="17" spans="3:17" x14ac:dyDescent="0.2"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18" spans="3:17" x14ac:dyDescent="0.2">
      <c r="C18" s="72"/>
      <c r="D18" s="54"/>
      <c r="E18" s="55"/>
      <c r="F18" s="54"/>
      <c r="G18" s="55"/>
      <c r="H18" s="54"/>
      <c r="I18" s="55"/>
      <c r="J18" s="54"/>
      <c r="K18" s="55"/>
      <c r="L18" s="54"/>
      <c r="M18" s="54"/>
      <c r="N18" s="54"/>
      <c r="O18" s="54"/>
      <c r="P18" s="54"/>
      <c r="Q18" s="54"/>
    </row>
    <row r="19" spans="3:17" x14ac:dyDescent="0.2">
      <c r="C19" s="72"/>
      <c r="D19" s="54"/>
      <c r="E19" s="55"/>
      <c r="F19" s="54"/>
      <c r="G19" s="55"/>
      <c r="H19" s="54"/>
      <c r="I19" s="55"/>
      <c r="J19" s="54"/>
      <c r="K19" s="55"/>
      <c r="L19" s="54"/>
      <c r="M19" s="54"/>
      <c r="N19" s="54"/>
      <c r="O19" s="54"/>
      <c r="P19" s="54"/>
      <c r="Q19" s="54"/>
    </row>
    <row r="20" spans="3:17" x14ac:dyDescent="0.2">
      <c r="C20" s="54"/>
      <c r="D20" s="54"/>
      <c r="E20" s="55"/>
      <c r="F20" s="54"/>
      <c r="G20" s="55"/>
      <c r="H20" s="54"/>
      <c r="I20" s="55"/>
      <c r="J20" s="54"/>
      <c r="K20" s="55"/>
      <c r="L20" s="54"/>
      <c r="M20" s="54"/>
      <c r="N20" s="54"/>
      <c r="O20" s="54"/>
      <c r="P20" s="54"/>
      <c r="Q20" s="55"/>
    </row>
    <row r="21" spans="3:17" x14ac:dyDescent="0.2">
      <c r="C21" s="54"/>
      <c r="D21" s="54"/>
      <c r="E21" s="55"/>
      <c r="F21" s="54"/>
      <c r="G21" s="55"/>
      <c r="H21" s="54"/>
      <c r="I21" s="55"/>
      <c r="J21" s="54"/>
      <c r="K21" s="55"/>
      <c r="L21" s="54"/>
      <c r="M21" s="54"/>
      <c r="N21" s="54"/>
      <c r="O21" s="54"/>
      <c r="P21" s="54"/>
      <c r="Q21" s="55"/>
    </row>
    <row r="22" spans="3:17" x14ac:dyDescent="0.2">
      <c r="C22" s="54"/>
      <c r="D22" s="54"/>
      <c r="E22" s="54"/>
      <c r="F22" s="54"/>
      <c r="G22" s="54"/>
      <c r="H22" s="54"/>
      <c r="I22" s="54"/>
      <c r="J22" s="54"/>
      <c r="K22" s="55"/>
      <c r="L22" s="54"/>
      <c r="M22" s="54"/>
      <c r="N22" s="54"/>
      <c r="O22" s="54"/>
      <c r="P22" s="54"/>
      <c r="Q22" s="55"/>
    </row>
    <row r="23" spans="3:17" x14ac:dyDescent="0.2"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</row>
    <row r="24" spans="3:17" x14ac:dyDescent="0.2">
      <c r="C24" s="54"/>
      <c r="D24" s="54"/>
      <c r="E24" s="54"/>
      <c r="F24" s="54"/>
      <c r="G24" s="54"/>
      <c r="H24" s="54"/>
      <c r="I24" s="54"/>
      <c r="J24" s="54"/>
      <c r="K24" s="55"/>
      <c r="L24" s="54"/>
      <c r="M24" s="54"/>
      <c r="N24" s="54"/>
      <c r="O24" s="54"/>
      <c r="P24" s="54"/>
      <c r="Q24" s="55"/>
    </row>
    <row r="25" spans="3:17" x14ac:dyDescent="0.2"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</row>
    <row r="26" spans="3:17" x14ac:dyDescent="0.2"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</row>
    <row r="27" spans="3:17" x14ac:dyDescent="0.2"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</row>
    <row r="28" spans="3:17" x14ac:dyDescent="0.2"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</row>
    <row r="29" spans="3:17" x14ac:dyDescent="0.2"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</row>
  </sheetData>
  <mergeCells count="9"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E20"/>
  <sheetViews>
    <sheetView showGridLines="0" rightToLeft="1" view="pageBreakPreview" zoomScale="82" zoomScaleNormal="100" zoomScaleSheetLayoutView="82" workbookViewId="0">
      <selection activeCell="AB12" sqref="AB12"/>
    </sheetView>
  </sheetViews>
  <sheetFormatPr defaultRowHeight="12.75" x14ac:dyDescent="0.2"/>
  <cols>
    <col min="1" max="1" width="3.5703125" bestFit="1" customWidth="1"/>
    <col min="2" max="2" width="2.5703125" customWidth="1"/>
    <col min="3" max="3" width="75.28515625" customWidth="1"/>
    <col min="4" max="5" width="1.28515625" customWidth="1"/>
    <col min="6" max="6" width="13.28515625" customWidth="1"/>
    <col min="7" max="7" width="1.28515625" customWidth="1"/>
    <col min="8" max="8" width="21.5703125" customWidth="1"/>
    <col min="9" max="9" width="1.28515625" customWidth="1"/>
    <col min="10" max="10" width="22" customWidth="1"/>
    <col min="11" max="11" width="1.28515625" customWidth="1"/>
    <col min="12" max="12" width="7.140625" bestFit="1" customWidth="1"/>
    <col min="13" max="13" width="1.28515625" customWidth="1"/>
    <col min="14" max="14" width="18.42578125" customWidth="1"/>
    <col min="15" max="15" width="1.28515625" customWidth="1"/>
    <col min="16" max="16" width="9" bestFit="1" customWidth="1"/>
    <col min="17" max="17" width="1.28515625" customWidth="1"/>
    <col min="18" max="18" width="18.85546875" customWidth="1"/>
    <col min="19" max="19" width="1.28515625" customWidth="1"/>
    <col min="20" max="20" width="9.85546875" bestFit="1" customWidth="1"/>
    <col min="21" max="21" width="1.28515625" customWidth="1"/>
    <col min="22" max="22" width="16.140625" bestFit="1" customWidth="1"/>
    <col min="23" max="23" width="1.28515625" customWidth="1"/>
    <col min="24" max="24" width="19.5703125" customWidth="1"/>
    <col min="25" max="25" width="1.28515625" customWidth="1"/>
    <col min="26" max="26" width="19.5703125" customWidth="1"/>
    <col min="27" max="27" width="1.28515625" customWidth="1"/>
    <col min="28" max="28" width="18.28515625" bestFit="1" customWidth="1"/>
    <col min="29" max="29" width="0.28515625" customWidth="1"/>
    <col min="31" max="31" width="19" bestFit="1" customWidth="1"/>
  </cols>
  <sheetData>
    <row r="1" spans="1:31" ht="24.75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31" ht="21.75" customHeight="1" x14ac:dyDescent="0.2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31" ht="21.75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31" ht="27.75" customHeight="1" x14ac:dyDescent="0.2">
      <c r="A4" s="1" t="s">
        <v>3</v>
      </c>
      <c r="B4" s="86" t="s">
        <v>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</row>
    <row r="5" spans="1:31" ht="27.75" customHeight="1" x14ac:dyDescent="0.2">
      <c r="A5" s="86" t="s">
        <v>5</v>
      </c>
      <c r="B5" s="86"/>
      <c r="C5" s="86" t="s">
        <v>74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</row>
    <row r="6" spans="1:31" ht="20.25" customHeight="1" x14ac:dyDescent="0.2">
      <c r="F6" s="81" t="s">
        <v>6</v>
      </c>
      <c r="G6" s="81"/>
      <c r="H6" s="81"/>
      <c r="I6" s="81"/>
      <c r="J6" s="81"/>
      <c r="L6" s="81" t="s">
        <v>7</v>
      </c>
      <c r="M6" s="81"/>
      <c r="N6" s="81"/>
      <c r="O6" s="81"/>
      <c r="P6" s="81"/>
      <c r="Q6" s="81"/>
      <c r="R6" s="81"/>
      <c r="T6" s="81" t="s">
        <v>8</v>
      </c>
      <c r="U6" s="81"/>
      <c r="V6" s="81"/>
      <c r="W6" s="81"/>
      <c r="X6" s="81"/>
      <c r="Y6" s="81"/>
      <c r="Z6" s="81"/>
      <c r="AA6" s="81"/>
      <c r="AB6" s="81"/>
    </row>
    <row r="7" spans="1:31" ht="14.45" customHeight="1" x14ac:dyDescent="0.2">
      <c r="F7" s="3"/>
      <c r="G7" s="3"/>
      <c r="H7" s="3"/>
      <c r="I7" s="3"/>
      <c r="J7" s="3"/>
      <c r="L7" s="84" t="s">
        <v>9</v>
      </c>
      <c r="M7" s="84"/>
      <c r="N7" s="84"/>
      <c r="O7" s="3"/>
      <c r="P7" s="84" t="s">
        <v>10</v>
      </c>
      <c r="Q7" s="84"/>
      <c r="R7" s="84"/>
      <c r="T7" s="3"/>
      <c r="U7" s="3"/>
      <c r="V7" s="3"/>
      <c r="W7" s="3"/>
      <c r="X7" s="3"/>
      <c r="Y7" s="3"/>
      <c r="Z7" s="3"/>
      <c r="AA7" s="3"/>
      <c r="AB7" s="3"/>
    </row>
    <row r="8" spans="1:31" ht="21" customHeight="1" x14ac:dyDescent="0.2">
      <c r="A8" s="81" t="s">
        <v>11</v>
      </c>
      <c r="B8" s="81"/>
      <c r="C8" s="81"/>
      <c r="E8" s="81" t="s">
        <v>12</v>
      </c>
      <c r="F8" s="81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31" ht="21.75" customHeight="1" x14ac:dyDescent="0.45">
      <c r="A9" s="82" t="s">
        <v>18</v>
      </c>
      <c r="B9" s="82"/>
      <c r="C9" s="82"/>
      <c r="E9" s="83">
        <v>14191</v>
      </c>
      <c r="F9" s="83"/>
      <c r="G9" s="14"/>
      <c r="H9" s="15">
        <v>172346232452</v>
      </c>
      <c r="I9" s="14"/>
      <c r="J9" s="15">
        <v>205592596015.75201</v>
      </c>
      <c r="K9" s="14"/>
      <c r="L9" s="15">
        <v>0</v>
      </c>
      <c r="M9" s="14"/>
      <c r="N9" s="15">
        <v>0</v>
      </c>
      <c r="O9" s="14"/>
      <c r="P9" s="15">
        <v>0</v>
      </c>
      <c r="Q9" s="14"/>
      <c r="R9" s="15">
        <v>0</v>
      </c>
      <c r="S9" s="14"/>
      <c r="T9" s="15">
        <f>E9+L9+P9</f>
        <v>14191</v>
      </c>
      <c r="U9" s="14"/>
      <c r="V9" s="15">
        <v>18200000</v>
      </c>
      <c r="W9" s="14"/>
      <c r="X9" s="15">
        <v>172346232452</v>
      </c>
      <c r="Y9" s="14"/>
      <c r="Z9" s="15">
        <v>257966268560</v>
      </c>
      <c r="AA9" s="14"/>
      <c r="AB9" s="22">
        <f>Z9/AE9</f>
        <v>5.0596649109035463E-3</v>
      </c>
      <c r="AE9" s="48">
        <v>50984852377098</v>
      </c>
    </row>
    <row r="10" spans="1:31" ht="21.75" customHeight="1" x14ac:dyDescent="0.2">
      <c r="A10" s="76" t="s">
        <v>19</v>
      </c>
      <c r="B10" s="76"/>
      <c r="C10" s="76"/>
      <c r="E10" s="77">
        <v>818</v>
      </c>
      <c r="F10" s="77"/>
      <c r="G10" s="14"/>
      <c r="H10" s="16">
        <v>9995330058</v>
      </c>
      <c r="I10" s="14"/>
      <c r="J10" s="16">
        <v>8905500560</v>
      </c>
      <c r="K10" s="14"/>
      <c r="L10" s="16">
        <v>0</v>
      </c>
      <c r="M10" s="14"/>
      <c r="N10" s="16">
        <v>0</v>
      </c>
      <c r="O10" s="14"/>
      <c r="P10" s="16">
        <v>0</v>
      </c>
      <c r="Q10" s="14"/>
      <c r="R10" s="16">
        <v>0</v>
      </c>
      <c r="S10" s="14"/>
      <c r="T10" s="16">
        <f>E10+L10+P10</f>
        <v>818</v>
      </c>
      <c r="U10" s="14"/>
      <c r="V10" s="16">
        <v>14000000</v>
      </c>
      <c r="W10" s="14"/>
      <c r="X10" s="16">
        <v>9995330058</v>
      </c>
      <c r="Y10" s="14"/>
      <c r="Z10" s="16">
        <v>11438257600</v>
      </c>
      <c r="AA10" s="14"/>
      <c r="AB10" s="26">
        <f>Z10/AE9</f>
        <v>2.2434619434414556E-4</v>
      </c>
    </row>
    <row r="11" spans="1:31" ht="21.75" customHeight="1" x14ac:dyDescent="0.2">
      <c r="A11" s="76" t="s">
        <v>20</v>
      </c>
      <c r="B11" s="76"/>
      <c r="C11" s="76"/>
      <c r="E11" s="77">
        <v>1889734</v>
      </c>
      <c r="F11" s="77"/>
      <c r="G11" s="14"/>
      <c r="H11" s="16">
        <v>28303748773395</v>
      </c>
      <c r="I11" s="14"/>
      <c r="J11" s="16">
        <v>47016835189709.602</v>
      </c>
      <c r="K11" s="14"/>
      <c r="L11" s="16">
        <v>28442</v>
      </c>
      <c r="M11" s="14"/>
      <c r="N11" s="16">
        <v>752606449947</v>
      </c>
      <c r="O11" s="14"/>
      <c r="P11" s="16">
        <v>-130465</v>
      </c>
      <c r="Q11" s="14"/>
      <c r="R11" s="16">
        <v>3239155701911</v>
      </c>
      <c r="S11" s="14"/>
      <c r="T11" s="16">
        <f>E11+L11+P11</f>
        <v>1787711</v>
      </c>
      <c r="U11" s="14"/>
      <c r="V11" s="16">
        <v>28000000</v>
      </c>
      <c r="W11" s="14"/>
      <c r="X11" s="16">
        <v>27097608797783</v>
      </c>
      <c r="Y11" s="14"/>
      <c r="Z11" s="16">
        <v>49935773820800</v>
      </c>
      <c r="AA11" s="14"/>
      <c r="AB11" s="23">
        <f>Z11/AE9</f>
        <v>0.9794237208232216</v>
      </c>
    </row>
    <row r="12" spans="1:31" ht="21.75" customHeight="1" x14ac:dyDescent="0.2">
      <c r="A12" s="78" t="s">
        <v>21</v>
      </c>
      <c r="B12" s="78"/>
      <c r="C12" s="78"/>
      <c r="D12" s="8"/>
      <c r="E12" s="77">
        <v>100000</v>
      </c>
      <c r="F12" s="79"/>
      <c r="G12" s="14"/>
      <c r="H12" s="17">
        <v>426156769796</v>
      </c>
      <c r="I12" s="14"/>
      <c r="J12" s="17">
        <v>420488400000</v>
      </c>
      <c r="K12" s="14"/>
      <c r="L12" s="17">
        <v>0</v>
      </c>
      <c r="M12" s="14"/>
      <c r="N12" s="17">
        <v>0</v>
      </c>
      <c r="O12" s="14"/>
      <c r="P12" s="17">
        <v>0</v>
      </c>
      <c r="Q12" s="14"/>
      <c r="R12" s="17">
        <v>0</v>
      </c>
      <c r="S12" s="14"/>
      <c r="T12" s="17">
        <f>E12+L12+P12</f>
        <v>100000</v>
      </c>
      <c r="U12" s="14"/>
      <c r="V12" s="17">
        <v>4510070</v>
      </c>
      <c r="W12" s="14"/>
      <c r="X12" s="17">
        <v>426156769796</v>
      </c>
      <c r="Y12" s="14"/>
      <c r="Z12" s="17">
        <v>449924583200</v>
      </c>
      <c r="AA12" s="14"/>
      <c r="AB12" s="24">
        <f>Z12/AE9</f>
        <v>8.8246716862536729E-3</v>
      </c>
    </row>
    <row r="13" spans="1:31" s="54" customFormat="1" ht="21.75" customHeight="1" thickBot="1" x14ac:dyDescent="0.25">
      <c r="A13" s="80" t="s">
        <v>22</v>
      </c>
      <c r="B13" s="80"/>
      <c r="C13" s="80"/>
      <c r="D13" s="80"/>
      <c r="E13" s="53"/>
      <c r="F13" s="18"/>
      <c r="G13" s="53"/>
      <c r="H13" s="18">
        <f>SUM(H9:H12)</f>
        <v>28912247105701</v>
      </c>
      <c r="I13" s="53"/>
      <c r="J13" s="18">
        <f>SUM(J9:J12)</f>
        <v>47651821686285.352</v>
      </c>
      <c r="K13" s="53"/>
      <c r="L13" s="18"/>
      <c r="M13" s="53"/>
      <c r="N13" s="18">
        <f>SUM(N9:N12)</f>
        <v>752606449947</v>
      </c>
      <c r="O13" s="53"/>
      <c r="P13" s="18"/>
      <c r="Q13" s="53"/>
      <c r="R13" s="18">
        <f>SUM(R9:R12)</f>
        <v>3239155701911</v>
      </c>
      <c r="S13" s="53"/>
      <c r="T13" s="18"/>
      <c r="U13" s="53"/>
      <c r="V13" s="18"/>
      <c r="W13" s="53"/>
      <c r="X13" s="18">
        <f>SUM(X9:X12)</f>
        <v>27706107130089</v>
      </c>
      <c r="Y13" s="53"/>
      <c r="Z13" s="18">
        <f>SUM(Z9:Z12)</f>
        <v>50655102930160</v>
      </c>
      <c r="AA13" s="53"/>
      <c r="AB13" s="25">
        <f>SUM(AB9:AB12)</f>
        <v>0.99353240361472295</v>
      </c>
    </row>
    <row r="14" spans="1:31" s="54" customFormat="1" x14ac:dyDescent="0.2"/>
    <row r="15" spans="1:31" s="54" customFormat="1" x14ac:dyDescent="0.2">
      <c r="H15" s="55"/>
      <c r="I15" s="55"/>
      <c r="J15" s="55"/>
    </row>
    <row r="16" spans="1:31" s="54" customFormat="1" x14ac:dyDescent="0.2">
      <c r="X16" s="55"/>
      <c r="Z16" s="55"/>
    </row>
    <row r="17" spans="8:26" s="54" customFormat="1" x14ac:dyDescent="0.2">
      <c r="H17" s="56"/>
      <c r="I17" s="53"/>
      <c r="J17" s="56"/>
    </row>
    <row r="18" spans="8:26" s="54" customFormat="1" x14ac:dyDescent="0.2">
      <c r="X18" s="55"/>
      <c r="Y18" s="55"/>
      <c r="Z18" s="55"/>
    </row>
    <row r="19" spans="8:26" s="54" customFormat="1" x14ac:dyDescent="0.2"/>
    <row r="20" spans="8:26" s="54" customFormat="1" x14ac:dyDescent="0.2"/>
  </sheetData>
  <mergeCells count="2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D13"/>
  </mergeCells>
  <pageMargins left="0.39" right="0.39" top="0.39" bottom="0.39" header="0" footer="0"/>
  <pageSetup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  <pageSetUpPr fitToPage="1"/>
  </sheetPr>
  <dimension ref="A1:AZ13"/>
  <sheetViews>
    <sheetView showGridLines="0" rightToLeft="1" view="pageBreakPreview" zoomScale="60" zoomScaleNormal="100" workbookViewId="0">
      <selection activeCell="A10" sqref="A10"/>
    </sheetView>
  </sheetViews>
  <sheetFormatPr defaultRowHeight="24.75" x14ac:dyDescent="0.6"/>
  <cols>
    <col min="1" max="1" width="109" style="57" bestFit="1" customWidth="1"/>
    <col min="2" max="2" width="1.28515625" style="57" customWidth="1"/>
    <col min="3" max="3" width="15.28515625" style="57" customWidth="1"/>
    <col min="4" max="4" width="1.28515625" style="57" customWidth="1"/>
    <col min="5" max="5" width="16.5703125" style="57" customWidth="1"/>
    <col min="6" max="6" width="1.28515625" style="57" customWidth="1"/>
    <col min="7" max="7" width="27.7109375" style="57" customWidth="1"/>
    <col min="8" max="8" width="1.28515625" style="57" customWidth="1"/>
    <col min="9" max="9" width="5.140625" style="57" customWidth="1"/>
    <col min="10" max="10" width="1.28515625" style="57" customWidth="1"/>
    <col min="11" max="11" width="17.5703125" style="57" customWidth="1"/>
    <col min="12" max="12" width="1.28515625" style="57" customWidth="1"/>
    <col min="13" max="13" width="2.5703125" style="57" customWidth="1"/>
    <col min="14" max="14" width="1.28515625" style="57" customWidth="1"/>
    <col min="15" max="15" width="18.85546875" style="57" customWidth="1"/>
    <col min="16" max="16" width="1.28515625" style="57" customWidth="1"/>
    <col min="17" max="17" width="2.5703125" style="57" customWidth="1"/>
    <col min="18" max="20" width="1.28515625" style="57" customWidth="1"/>
    <col min="21" max="21" width="13.85546875" style="57" customWidth="1"/>
    <col min="22" max="22" width="1.28515625" style="57" customWidth="1"/>
    <col min="23" max="23" width="2.5703125" style="57" customWidth="1"/>
    <col min="24" max="26" width="1.28515625" style="57" customWidth="1"/>
    <col min="27" max="27" width="15.42578125" style="57" customWidth="1"/>
    <col min="28" max="28" width="1.28515625" style="57" customWidth="1"/>
    <col min="29" max="29" width="2.5703125" style="57" customWidth="1"/>
    <col min="30" max="30" width="2.28515625" style="57" customWidth="1"/>
    <col min="31" max="32" width="1.28515625" style="57" customWidth="1"/>
    <col min="33" max="33" width="9.140625" style="57" customWidth="1"/>
    <col min="34" max="34" width="1.28515625" style="57" customWidth="1"/>
    <col min="35" max="35" width="2.5703125" style="57" customWidth="1"/>
    <col min="36" max="36" width="2" style="57" customWidth="1"/>
    <col min="37" max="37" width="15.5703125" style="57" customWidth="1"/>
    <col min="38" max="38" width="1.28515625" style="57" customWidth="1"/>
    <col min="39" max="39" width="5.140625" style="57" customWidth="1"/>
    <col min="40" max="40" width="3" style="57" customWidth="1"/>
    <col min="41" max="41" width="9.140625" style="57" customWidth="1"/>
    <col min="42" max="42" width="1.28515625" style="57" customWidth="1"/>
    <col min="43" max="43" width="5.140625" style="57" customWidth="1"/>
    <col min="44" max="44" width="2.42578125" style="57" customWidth="1"/>
    <col min="45" max="45" width="16.7109375" style="57" customWidth="1"/>
    <col min="46" max="46" width="1.28515625" style="57" customWidth="1"/>
    <col min="47" max="47" width="2" style="57" customWidth="1"/>
    <col min="48" max="48" width="18" style="57" customWidth="1"/>
    <col min="49" max="49" width="7.7109375" style="57" customWidth="1"/>
    <col min="50" max="50" width="0.28515625" style="57" customWidth="1"/>
    <col min="51" max="16384" width="9.140625" style="57"/>
  </cols>
  <sheetData>
    <row r="1" spans="1:52" ht="29.1" customHeight="1" x14ac:dyDescent="0.6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</row>
    <row r="2" spans="1:52" ht="21.75" customHeight="1" x14ac:dyDescent="0.6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</row>
    <row r="3" spans="1:52" ht="21.75" customHeight="1" x14ac:dyDescent="0.6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</row>
    <row r="4" spans="1:52" ht="14.45" customHeight="1" x14ac:dyDescent="0.6"/>
    <row r="5" spans="1:52" ht="31.5" customHeight="1" x14ac:dyDescent="0.6">
      <c r="A5" s="96" t="s">
        <v>88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</row>
    <row r="6" spans="1:52" ht="7.5" customHeight="1" x14ac:dyDescent="0.6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</row>
    <row r="7" spans="1:52" ht="16.5" customHeight="1" x14ac:dyDescent="0.6">
      <c r="C7" s="98" t="s">
        <v>6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Y7" s="98" t="s">
        <v>8</v>
      </c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59"/>
      <c r="AX7" s="59"/>
      <c r="AY7" s="59"/>
      <c r="AZ7" s="59"/>
    </row>
    <row r="8" spans="1:52" ht="34.5" customHeight="1" x14ac:dyDescent="0.6">
      <c r="A8" s="60" t="s">
        <v>23</v>
      </c>
      <c r="C8" s="61" t="s">
        <v>26</v>
      </c>
      <c r="D8" s="62"/>
      <c r="E8" s="61" t="s">
        <v>27</v>
      </c>
      <c r="F8" s="62"/>
      <c r="G8" s="95" t="s">
        <v>28</v>
      </c>
      <c r="H8" s="95"/>
      <c r="I8" s="95"/>
      <c r="J8" s="62"/>
      <c r="K8" s="95" t="s">
        <v>29</v>
      </c>
      <c r="L8" s="95"/>
      <c r="M8" s="95"/>
      <c r="N8" s="62"/>
      <c r="O8" s="95" t="s">
        <v>24</v>
      </c>
      <c r="P8" s="95"/>
      <c r="Q8" s="95"/>
      <c r="R8" s="62"/>
      <c r="S8" s="95" t="s">
        <v>25</v>
      </c>
      <c r="T8" s="95"/>
      <c r="U8" s="95"/>
      <c r="V8" s="95"/>
      <c r="W8" s="95"/>
      <c r="Y8" s="95" t="s">
        <v>26</v>
      </c>
      <c r="Z8" s="95"/>
      <c r="AA8" s="95"/>
      <c r="AB8" s="95"/>
      <c r="AC8" s="95"/>
      <c r="AD8" s="62"/>
      <c r="AE8" s="95" t="s">
        <v>27</v>
      </c>
      <c r="AF8" s="95"/>
      <c r="AG8" s="95"/>
      <c r="AH8" s="95"/>
      <c r="AI8" s="95"/>
      <c r="AJ8" s="62"/>
      <c r="AK8" s="95" t="s">
        <v>28</v>
      </c>
      <c r="AL8" s="95"/>
      <c r="AM8" s="95"/>
      <c r="AN8" s="62"/>
      <c r="AO8" s="95" t="s">
        <v>29</v>
      </c>
      <c r="AP8" s="95"/>
      <c r="AQ8" s="95"/>
      <c r="AR8" s="62"/>
      <c r="AS8" s="95" t="s">
        <v>24</v>
      </c>
      <c r="AT8" s="95"/>
      <c r="AU8" s="62"/>
      <c r="AV8" s="61" t="s">
        <v>25</v>
      </c>
      <c r="AW8" s="59"/>
      <c r="AX8" s="59"/>
      <c r="AY8" s="59"/>
      <c r="AZ8" s="59"/>
    </row>
    <row r="9" spans="1:52" ht="29.25" customHeight="1" x14ac:dyDescent="0.6">
      <c r="A9" s="66" t="s">
        <v>18</v>
      </c>
      <c r="B9" s="67"/>
      <c r="C9" s="66" t="s">
        <v>30</v>
      </c>
      <c r="D9" s="67"/>
      <c r="E9" s="66" t="s">
        <v>31</v>
      </c>
      <c r="F9" s="67"/>
      <c r="G9" s="88" t="s">
        <v>32</v>
      </c>
      <c r="H9" s="88"/>
      <c r="I9" s="88"/>
      <c r="J9" s="67"/>
      <c r="K9" s="89">
        <v>14191</v>
      </c>
      <c r="L9" s="89"/>
      <c r="M9" s="89"/>
      <c r="N9" s="67"/>
      <c r="O9" s="90">
        <v>14000000</v>
      </c>
      <c r="P9" s="90"/>
      <c r="Q9" s="90"/>
      <c r="R9" s="67"/>
      <c r="S9" s="91" t="s">
        <v>75</v>
      </c>
      <c r="T9" s="91"/>
      <c r="U9" s="91"/>
      <c r="V9" s="91"/>
      <c r="W9" s="91"/>
      <c r="X9" s="67"/>
      <c r="Y9" s="88" t="s">
        <v>30</v>
      </c>
      <c r="Z9" s="88"/>
      <c r="AA9" s="88"/>
      <c r="AB9" s="88"/>
      <c r="AC9" s="88"/>
      <c r="AD9" s="63"/>
      <c r="AE9" s="88" t="s">
        <v>31</v>
      </c>
      <c r="AF9" s="88"/>
      <c r="AG9" s="88"/>
      <c r="AH9" s="88"/>
      <c r="AI9" s="88"/>
      <c r="AJ9" s="63"/>
      <c r="AK9" s="88" t="s">
        <v>32</v>
      </c>
      <c r="AL9" s="88"/>
      <c r="AM9" s="88"/>
      <c r="AN9" s="63"/>
      <c r="AO9" s="89">
        <v>14191</v>
      </c>
      <c r="AP9" s="89"/>
      <c r="AQ9" s="89"/>
      <c r="AR9" s="63"/>
      <c r="AS9" s="89">
        <v>14000000</v>
      </c>
      <c r="AT9" s="89"/>
      <c r="AU9" s="89"/>
      <c r="AV9" s="68" t="s">
        <v>75</v>
      </c>
      <c r="AW9" s="64"/>
      <c r="AX9" s="64"/>
      <c r="AY9" s="64"/>
      <c r="AZ9" s="64"/>
    </row>
    <row r="10" spans="1:52" ht="34.5" customHeight="1" x14ac:dyDescent="0.6">
      <c r="A10" s="69" t="s">
        <v>19</v>
      </c>
      <c r="B10" s="67"/>
      <c r="C10" s="69" t="s">
        <v>30</v>
      </c>
      <c r="D10" s="67"/>
      <c r="E10" s="69" t="s">
        <v>31</v>
      </c>
      <c r="F10" s="67"/>
      <c r="G10" s="92" t="s">
        <v>32</v>
      </c>
      <c r="H10" s="92"/>
      <c r="I10" s="92"/>
      <c r="J10" s="67"/>
      <c r="K10" s="87">
        <v>818</v>
      </c>
      <c r="L10" s="87"/>
      <c r="M10" s="87"/>
      <c r="N10" s="67"/>
      <c r="O10" s="93">
        <v>18000000</v>
      </c>
      <c r="P10" s="93"/>
      <c r="Q10" s="93"/>
      <c r="R10" s="67"/>
      <c r="S10" s="94" t="s">
        <v>75</v>
      </c>
      <c r="T10" s="94"/>
      <c r="U10" s="94"/>
      <c r="V10" s="94"/>
      <c r="W10" s="94"/>
      <c r="X10" s="67"/>
      <c r="Y10" s="92" t="s">
        <v>30</v>
      </c>
      <c r="Z10" s="92"/>
      <c r="AA10" s="92"/>
      <c r="AB10" s="92"/>
      <c r="AC10" s="92"/>
      <c r="AD10" s="63"/>
      <c r="AE10" s="92" t="s">
        <v>31</v>
      </c>
      <c r="AF10" s="92"/>
      <c r="AG10" s="92"/>
      <c r="AH10" s="92"/>
      <c r="AI10" s="92"/>
      <c r="AJ10" s="63"/>
      <c r="AK10" s="92" t="s">
        <v>32</v>
      </c>
      <c r="AL10" s="92"/>
      <c r="AM10" s="92"/>
      <c r="AN10" s="63"/>
      <c r="AO10" s="87">
        <v>818</v>
      </c>
      <c r="AP10" s="87"/>
      <c r="AQ10" s="87"/>
      <c r="AR10" s="63"/>
      <c r="AS10" s="87">
        <v>18000000</v>
      </c>
      <c r="AT10" s="87"/>
      <c r="AU10" s="87"/>
      <c r="AV10" s="70" t="s">
        <v>75</v>
      </c>
      <c r="AW10" s="64"/>
      <c r="AX10" s="64"/>
      <c r="AY10" s="64"/>
      <c r="AZ10" s="64"/>
    </row>
    <row r="11" spans="1:52" ht="21.75" customHeight="1" x14ac:dyDescent="0.6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</row>
    <row r="12" spans="1:52" ht="21.75" customHeight="1" x14ac:dyDescent="0.6">
      <c r="O12" s="65"/>
    </row>
    <row r="13" spans="1:52" ht="21.75" customHeight="1" x14ac:dyDescent="0.6"/>
  </sheetData>
  <mergeCells count="33">
    <mergeCell ref="A5:AW5"/>
    <mergeCell ref="A1:AW1"/>
    <mergeCell ref="A2:AW2"/>
    <mergeCell ref="A3:AW3"/>
    <mergeCell ref="C7:W7"/>
    <mergeCell ref="Y7:AV7"/>
    <mergeCell ref="G8:I8"/>
    <mergeCell ref="K8:M8"/>
    <mergeCell ref="O8:Q8"/>
    <mergeCell ref="S8:W8"/>
    <mergeCell ref="Y8:AC8"/>
    <mergeCell ref="AK10:AM10"/>
    <mergeCell ref="AE8:AI8"/>
    <mergeCell ref="AK8:AM8"/>
    <mergeCell ref="AO8:AQ8"/>
    <mergeCell ref="AS8:AT8"/>
    <mergeCell ref="AS9:AU9"/>
    <mergeCell ref="AO10:AQ10"/>
    <mergeCell ref="AS10:AU10"/>
    <mergeCell ref="G9:I9"/>
    <mergeCell ref="K9:M9"/>
    <mergeCell ref="O9:Q9"/>
    <mergeCell ref="S9:W9"/>
    <mergeCell ref="Y9:AC9"/>
    <mergeCell ref="AE9:AI9"/>
    <mergeCell ref="AK9:AM9"/>
    <mergeCell ref="AO9:AQ9"/>
    <mergeCell ref="G10:I10"/>
    <mergeCell ref="K10:M10"/>
    <mergeCell ref="O10:Q10"/>
    <mergeCell ref="S10:W10"/>
    <mergeCell ref="Y10:AC10"/>
    <mergeCell ref="AE10:AI10"/>
  </mergeCells>
  <pageMargins left="0.39" right="0.39" top="0.39" bottom="0.39" header="0" footer="0"/>
  <pageSetup scale="3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L10"/>
  <sheetViews>
    <sheetView showGridLines="0" rightToLeft="1" view="pageBreakPreview" zoomScale="84" zoomScaleNormal="100" zoomScaleSheetLayoutView="84" workbookViewId="0">
      <selection activeCell="F18" sqref="E18:F18"/>
    </sheetView>
  </sheetViews>
  <sheetFormatPr defaultRowHeight="12.75" x14ac:dyDescent="0.2"/>
  <cols>
    <col min="1" max="1" width="5.140625" customWidth="1"/>
    <col min="2" max="2" width="42.140625" customWidth="1"/>
    <col min="3" max="3" width="1.28515625" customWidth="1"/>
    <col min="4" max="4" width="14.28515625" customWidth="1"/>
    <col min="5" max="5" width="1.28515625" customWidth="1"/>
    <col min="6" max="6" width="20.28515625" customWidth="1"/>
    <col min="7" max="7" width="1.28515625" customWidth="1"/>
    <col min="8" max="8" width="20.28515625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21.75" customHeight="1" x14ac:dyDescent="0.2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21.75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 ht="14.45" customHeight="1" x14ac:dyDescent="0.2"/>
    <row r="5" spans="1:12" ht="24.75" customHeight="1" x14ac:dyDescent="0.2">
      <c r="A5" s="29" t="s">
        <v>76</v>
      </c>
      <c r="B5" s="86" t="s">
        <v>33</v>
      </c>
      <c r="C5" s="86"/>
      <c r="D5" s="86"/>
      <c r="E5" s="86"/>
      <c r="F5" s="86"/>
      <c r="G5" s="86"/>
      <c r="H5" s="86"/>
      <c r="I5" s="86"/>
      <c r="J5" s="86"/>
      <c r="K5" s="86"/>
      <c r="L5" s="86"/>
    </row>
    <row r="6" spans="1:12" ht="22.5" customHeight="1" x14ac:dyDescent="0.2">
      <c r="D6" s="2" t="s">
        <v>6</v>
      </c>
      <c r="F6" s="81" t="s">
        <v>7</v>
      </c>
      <c r="G6" s="81"/>
      <c r="H6" s="81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22.5" customHeight="1" x14ac:dyDescent="0.2">
      <c r="A8" s="81" t="s">
        <v>34</v>
      </c>
      <c r="B8" s="81"/>
      <c r="D8" s="2" t="s">
        <v>35</v>
      </c>
      <c r="F8" s="2" t="s">
        <v>36</v>
      </c>
      <c r="H8" s="2" t="s">
        <v>37</v>
      </c>
      <c r="J8" s="2" t="s">
        <v>35</v>
      </c>
      <c r="L8" s="2" t="s">
        <v>17</v>
      </c>
    </row>
    <row r="9" spans="1:12" ht="21.75" customHeight="1" x14ac:dyDescent="0.2">
      <c r="A9" s="99" t="s">
        <v>77</v>
      </c>
      <c r="B9" s="99"/>
      <c r="D9" s="15">
        <v>414823986</v>
      </c>
      <c r="E9" s="14"/>
      <c r="F9" s="15">
        <v>5146935919182</v>
      </c>
      <c r="G9" s="14"/>
      <c r="H9" s="15">
        <v>5146846840462</v>
      </c>
      <c r="I9" s="14"/>
      <c r="J9" s="15">
        <f>D9+F9-H9</f>
        <v>503902706</v>
      </c>
      <c r="K9" s="14"/>
      <c r="L9" s="31">
        <f>J9/سهام!AE9</f>
        <v>9.8833807004676003E-6</v>
      </c>
    </row>
    <row r="10" spans="1:12" ht="21.75" customHeight="1" thickBot="1" x14ac:dyDescent="0.25">
      <c r="A10" s="80" t="s">
        <v>22</v>
      </c>
      <c r="B10" s="80"/>
      <c r="D10" s="18">
        <f>SUM(D9)</f>
        <v>414823986</v>
      </c>
      <c r="E10" s="14"/>
      <c r="F10" s="18">
        <f>SUM(F9)</f>
        <v>5146935919182</v>
      </c>
      <c r="G10" s="14"/>
      <c r="H10" s="18">
        <f>SUM(H9)</f>
        <v>5146846840462</v>
      </c>
      <c r="I10" s="14"/>
      <c r="J10" s="18">
        <f>SUM(J9)</f>
        <v>503902706</v>
      </c>
      <c r="K10" s="14"/>
      <c r="L10" s="33">
        <f>SUM(L9)</f>
        <v>9.8833807004676003E-6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J11"/>
  <sheetViews>
    <sheetView showGridLines="0" rightToLeft="1" view="pageBreakPreview" zoomScale="87" zoomScaleNormal="100" zoomScaleSheetLayoutView="87" workbookViewId="0">
      <selection activeCell="F8" sqref="F8"/>
    </sheetView>
  </sheetViews>
  <sheetFormatPr defaultRowHeight="12.75" x14ac:dyDescent="0.2"/>
  <cols>
    <col min="1" max="1" width="3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21.75" customHeight="1" x14ac:dyDescent="0.2">
      <c r="A2" s="85" t="s">
        <v>38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21.75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4.45" customHeight="1" x14ac:dyDescent="0.2"/>
    <row r="5" spans="1:10" ht="29.1" customHeight="1" x14ac:dyDescent="0.2">
      <c r="A5" s="1" t="s">
        <v>39</v>
      </c>
      <c r="B5" s="86" t="s">
        <v>40</v>
      </c>
      <c r="C5" s="86"/>
      <c r="D5" s="86"/>
      <c r="E5" s="86"/>
      <c r="F5" s="86"/>
      <c r="G5" s="86"/>
      <c r="H5" s="86"/>
      <c r="I5" s="86"/>
      <c r="J5" s="86"/>
    </row>
    <row r="6" spans="1:10" ht="14.45" customHeight="1" x14ac:dyDescent="0.2"/>
    <row r="7" spans="1:10" ht="22.5" customHeight="1" x14ac:dyDescent="0.2">
      <c r="A7" s="81" t="s">
        <v>41</v>
      </c>
      <c r="B7" s="81"/>
      <c r="D7" s="2" t="s">
        <v>42</v>
      </c>
      <c r="F7" s="2" t="s">
        <v>35</v>
      </c>
      <c r="H7" s="2" t="s">
        <v>43</v>
      </c>
      <c r="J7" s="2" t="s">
        <v>44</v>
      </c>
    </row>
    <row r="8" spans="1:10" ht="21.75" customHeight="1" x14ac:dyDescent="0.2">
      <c r="A8" s="82" t="s">
        <v>45</v>
      </c>
      <c r="B8" s="82"/>
      <c r="D8" s="27" t="s">
        <v>46</v>
      </c>
      <c r="F8" s="15">
        <f>'درآمد سرمایه گذاری در سهام'!J13</f>
        <v>5489830495840</v>
      </c>
      <c r="G8" s="14"/>
      <c r="H8" s="30">
        <f>F8/F11</f>
        <v>0.99958773814251878</v>
      </c>
      <c r="I8" s="34"/>
      <c r="J8" s="22">
        <f>F8/سهام!$AE$9</f>
        <v>0.10767571621539085</v>
      </c>
    </row>
    <row r="9" spans="1:10" ht="21.75" customHeight="1" x14ac:dyDescent="0.2">
      <c r="A9" s="76" t="s">
        <v>49</v>
      </c>
      <c r="B9" s="76"/>
      <c r="D9" s="28" t="s">
        <v>47</v>
      </c>
      <c r="F9" s="16">
        <f>'درآمد سپرده بانکی'!D9</f>
        <v>1529419</v>
      </c>
      <c r="G9" s="14"/>
      <c r="H9" s="37">
        <f>F9/F11</f>
        <v>2.7847644477195698E-7</v>
      </c>
      <c r="I9" s="34"/>
      <c r="J9" s="41">
        <f>F9/سهام!$AE$9</f>
        <v>2.9997517472209119E-8</v>
      </c>
    </row>
    <row r="10" spans="1:10" ht="21.75" customHeight="1" x14ac:dyDescent="0.2">
      <c r="A10" s="78" t="s">
        <v>50</v>
      </c>
      <c r="B10" s="78"/>
      <c r="D10" s="28" t="s">
        <v>48</v>
      </c>
      <c r="F10" s="17">
        <f>'سایر درآمدها'!D9</f>
        <v>2262651734</v>
      </c>
      <c r="G10" s="14"/>
      <c r="H10" s="35">
        <f>F10/F11</f>
        <v>4.1198338103647444E-4</v>
      </c>
      <c r="I10" s="34"/>
      <c r="J10" s="40">
        <f>F10/سهام!$AE$9</f>
        <v>4.4378901350244287E-5</v>
      </c>
    </row>
    <row r="11" spans="1:10" ht="21.75" customHeight="1" x14ac:dyDescent="0.2">
      <c r="A11" s="80" t="s">
        <v>22</v>
      </c>
      <c r="B11" s="80"/>
      <c r="D11" s="10"/>
      <c r="F11" s="18">
        <f>SUM(F8:F10)</f>
        <v>5492094676993</v>
      </c>
      <c r="G11" s="14"/>
      <c r="H11" s="25">
        <f>SUM(H8:H10)</f>
        <v>1</v>
      </c>
      <c r="I11" s="34"/>
      <c r="J11" s="25">
        <f>SUM(J8:J10)</f>
        <v>0.10772012511425856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Z13"/>
  <sheetViews>
    <sheetView showGridLines="0" rightToLeft="1" view="pageBreakPreview" zoomScale="91" zoomScaleNormal="100" zoomScaleSheetLayoutView="91" workbookViewId="0">
      <selection activeCell="U18" sqref="U18"/>
    </sheetView>
  </sheetViews>
  <sheetFormatPr defaultRowHeight="12.75" x14ac:dyDescent="0.2"/>
  <cols>
    <col min="1" max="1" width="5.140625" customWidth="1"/>
    <col min="2" max="2" width="74.140625" customWidth="1"/>
    <col min="3" max="3" width="1.28515625" customWidth="1"/>
    <col min="4" max="4" width="16.140625" customWidth="1"/>
    <col min="5" max="5" width="1.28515625" customWidth="1"/>
    <col min="6" max="6" width="22.28515625" customWidth="1"/>
    <col min="7" max="7" width="1.28515625" customWidth="1"/>
    <col min="8" max="8" width="17.7109375" customWidth="1"/>
    <col min="9" max="9" width="1.28515625" customWidth="1"/>
    <col min="10" max="10" width="20.5703125" customWidth="1"/>
    <col min="11" max="11" width="1.28515625" customWidth="1"/>
    <col min="12" max="12" width="16.5703125" customWidth="1"/>
    <col min="13" max="13" width="1.28515625" customWidth="1"/>
    <col min="14" max="14" width="14.28515625" customWidth="1"/>
    <col min="15" max="16" width="1.28515625" customWidth="1"/>
    <col min="17" max="17" width="21.85546875" customWidth="1"/>
    <col min="18" max="18" width="1.28515625" customWidth="1"/>
    <col min="19" max="19" width="20.7109375" customWidth="1"/>
    <col min="20" max="20" width="1.28515625" customWidth="1"/>
    <col min="21" max="21" width="22.7109375" customWidth="1"/>
    <col min="22" max="22" width="1.28515625" customWidth="1"/>
    <col min="23" max="23" width="19.5703125" customWidth="1"/>
    <col min="24" max="24" width="0.28515625" customWidth="1"/>
    <col min="26" max="26" width="18.85546875" bestFit="1" customWidth="1"/>
  </cols>
  <sheetData>
    <row r="1" spans="1:26" ht="29.1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6" ht="21.75" customHeight="1" x14ac:dyDescent="0.2">
      <c r="A2" s="85" t="s">
        <v>38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</row>
    <row r="3" spans="1:26" ht="21.75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</row>
    <row r="4" spans="1:26" ht="14.45" customHeight="1" x14ac:dyDescent="0.2"/>
    <row r="5" spans="1:26" ht="14.45" customHeight="1" x14ac:dyDescent="0.2">
      <c r="A5" s="1" t="s">
        <v>51</v>
      </c>
      <c r="B5" s="86" t="s">
        <v>52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</row>
    <row r="6" spans="1:26" ht="15.75" customHeight="1" x14ac:dyDescent="0.2">
      <c r="D6" s="81" t="s">
        <v>53</v>
      </c>
      <c r="E6" s="81"/>
      <c r="F6" s="81"/>
      <c r="G6" s="81"/>
      <c r="H6" s="81"/>
      <c r="I6" s="81"/>
      <c r="J6" s="81"/>
      <c r="K6" s="81"/>
      <c r="L6" s="81"/>
      <c r="N6" s="81" t="s">
        <v>54</v>
      </c>
      <c r="O6" s="81"/>
      <c r="P6" s="81"/>
      <c r="Q6" s="81"/>
      <c r="R6" s="81"/>
      <c r="S6" s="81"/>
      <c r="T6" s="81"/>
      <c r="U6" s="81"/>
      <c r="V6" s="81"/>
      <c r="W6" s="81"/>
    </row>
    <row r="7" spans="1:26" ht="15.75" customHeight="1" x14ac:dyDescent="0.2">
      <c r="D7" s="3"/>
      <c r="E7" s="3"/>
      <c r="F7" s="3"/>
      <c r="G7" s="3"/>
      <c r="H7" s="3"/>
      <c r="I7" s="3"/>
      <c r="J7" s="84" t="s">
        <v>22</v>
      </c>
      <c r="K7" s="84"/>
      <c r="L7" s="84"/>
      <c r="N7" s="3"/>
      <c r="O7" s="3"/>
      <c r="P7" s="3"/>
      <c r="Q7" s="3"/>
      <c r="R7" s="3"/>
      <c r="S7" s="3"/>
      <c r="T7" s="3"/>
      <c r="U7" s="84" t="s">
        <v>22</v>
      </c>
      <c r="V7" s="84"/>
      <c r="W7" s="84"/>
    </row>
    <row r="8" spans="1:26" ht="20.25" customHeight="1" x14ac:dyDescent="0.2">
      <c r="A8" s="81" t="s">
        <v>55</v>
      </c>
      <c r="B8" s="81"/>
      <c r="D8" s="2" t="s">
        <v>56</v>
      </c>
      <c r="F8" s="2" t="s">
        <v>57</v>
      </c>
      <c r="H8" s="2" t="s">
        <v>58</v>
      </c>
      <c r="J8" s="4" t="s">
        <v>35</v>
      </c>
      <c r="K8" s="3"/>
      <c r="L8" s="4" t="s">
        <v>43</v>
      </c>
      <c r="N8" s="2" t="s">
        <v>56</v>
      </c>
      <c r="P8" s="100" t="s">
        <v>57</v>
      </c>
      <c r="Q8" s="100"/>
      <c r="S8" s="2" t="s">
        <v>58</v>
      </c>
      <c r="U8" s="4" t="s">
        <v>35</v>
      </c>
      <c r="V8" s="3"/>
      <c r="W8" s="4" t="s">
        <v>43</v>
      </c>
    </row>
    <row r="9" spans="1:26" ht="21.75" customHeight="1" x14ac:dyDescent="0.45">
      <c r="A9" s="82" t="s">
        <v>20</v>
      </c>
      <c r="B9" s="82"/>
      <c r="D9" s="15">
        <v>0</v>
      </c>
      <c r="E9" s="14"/>
      <c r="F9" s="15">
        <f>'درآمد ناشی از تغییر قیمت اوراق'!I10</f>
        <v>4407752240581</v>
      </c>
      <c r="G9" s="14"/>
      <c r="H9" s="15">
        <f>'درآمد ناشی از فروش'!I8</f>
        <v>997735642474</v>
      </c>
      <c r="I9" s="14"/>
      <c r="J9" s="15">
        <f>D9+F9+H9</f>
        <v>5405487883055</v>
      </c>
      <c r="K9" s="14"/>
      <c r="L9" s="22">
        <f>J9/درآمد!$F$11</f>
        <v>0.98423064440225227</v>
      </c>
      <c r="M9" s="14"/>
      <c r="N9" s="15">
        <v>0</v>
      </c>
      <c r="O9" s="14"/>
      <c r="P9" s="83">
        <f>'درآمد ناشی از تغییر قیمت اوراق'!Q10</f>
        <v>19038331865934</v>
      </c>
      <c r="Q9" s="83"/>
      <c r="R9" s="14"/>
      <c r="S9" s="15">
        <f>'درآمد ناشی از فروش'!Q8</f>
        <v>11145065682243</v>
      </c>
      <c r="T9" s="14"/>
      <c r="U9" s="15">
        <f>N9+P9+S9</f>
        <v>30183397548177</v>
      </c>
      <c r="V9" s="14"/>
      <c r="W9" s="19">
        <f>U9/Z9</f>
        <v>0.99224847208934119</v>
      </c>
      <c r="Z9" s="48">
        <v>30419192769953</v>
      </c>
    </row>
    <row r="10" spans="1:26" ht="21.75" customHeight="1" x14ac:dyDescent="0.2">
      <c r="A10" s="76" t="s">
        <v>21</v>
      </c>
      <c r="B10" s="76"/>
      <c r="D10" s="16">
        <v>0</v>
      </c>
      <c r="E10" s="14"/>
      <c r="F10" s="16">
        <f>'درآمد ناشی از تغییر قیمت اوراق'!I9</f>
        <v>29436183200</v>
      </c>
      <c r="G10" s="14"/>
      <c r="H10" s="16">
        <v>0</v>
      </c>
      <c r="I10" s="14"/>
      <c r="J10" s="16">
        <f>D10+F10+H10</f>
        <v>29436183200</v>
      </c>
      <c r="K10" s="14"/>
      <c r="L10" s="38">
        <f>J10/درآمد!$F$11</f>
        <v>5.3597370277157583E-3</v>
      </c>
      <c r="M10" s="14"/>
      <c r="N10" s="16">
        <v>0</v>
      </c>
      <c r="O10" s="14"/>
      <c r="P10" s="77">
        <f>'درآمد ناشی از تغییر قیمت اوراق'!Q9</f>
        <v>23767813404</v>
      </c>
      <c r="Q10" s="77"/>
      <c r="R10" s="14"/>
      <c r="S10" s="16">
        <f>'درآمد ناشی از فروش'!Q9</f>
        <v>1201566578</v>
      </c>
      <c r="T10" s="14"/>
      <c r="U10" s="16">
        <f>N10+P10+S10</f>
        <v>24969379982</v>
      </c>
      <c r="V10" s="14"/>
      <c r="W10" s="26">
        <f>U10/Z9</f>
        <v>8.2084295171250786E-4</v>
      </c>
    </row>
    <row r="11" spans="1:26" ht="21.75" customHeight="1" x14ac:dyDescent="0.2">
      <c r="A11" s="76" t="s">
        <v>18</v>
      </c>
      <c r="B11" s="76"/>
      <c r="D11" s="16">
        <v>0</v>
      </c>
      <c r="E11" s="14"/>
      <c r="F11" s="16">
        <f>'درآمد ناشی از تغییر قیمت اوراق'!I8</f>
        <v>52373672545</v>
      </c>
      <c r="G11" s="14"/>
      <c r="H11" s="16">
        <v>0</v>
      </c>
      <c r="I11" s="14"/>
      <c r="J11" s="16">
        <f>D11+F11+H11</f>
        <v>52373672545</v>
      </c>
      <c r="K11" s="14"/>
      <c r="L11" s="38">
        <f>J11/درآمد!$F$11</f>
        <v>9.5361925868465425E-3</v>
      </c>
      <c r="M11" s="14"/>
      <c r="N11" s="16">
        <v>0</v>
      </c>
      <c r="O11" s="14"/>
      <c r="P11" s="77">
        <f>'درآمد ناشی از تغییر قیمت اوراق'!Q8</f>
        <v>85620036108</v>
      </c>
      <c r="Q11" s="77"/>
      <c r="R11" s="14"/>
      <c r="S11" s="16">
        <v>0</v>
      </c>
      <c r="T11" s="14"/>
      <c r="U11" s="16">
        <f>N11+P11+S11</f>
        <v>85620036108</v>
      </c>
      <c r="V11" s="14"/>
      <c r="W11" s="23">
        <f>U11/Z9</f>
        <v>2.8146715383115767E-3</v>
      </c>
    </row>
    <row r="12" spans="1:26" ht="21.75" customHeight="1" x14ac:dyDescent="0.2">
      <c r="A12" s="78" t="s">
        <v>19</v>
      </c>
      <c r="B12" s="78"/>
      <c r="D12" s="17">
        <v>0</v>
      </c>
      <c r="E12" s="14"/>
      <c r="F12" s="17">
        <f>'درآمد ناشی از تغییر قیمت اوراق'!I11</f>
        <v>2532757040</v>
      </c>
      <c r="G12" s="14"/>
      <c r="H12" s="17">
        <v>0</v>
      </c>
      <c r="I12" s="14"/>
      <c r="J12" s="17">
        <f>D12+F12+H12</f>
        <v>2532757040</v>
      </c>
      <c r="K12" s="14"/>
      <c r="L12" s="39">
        <f>J12/درآمد!$F$11</f>
        <v>4.6116412570416948E-4</v>
      </c>
      <c r="M12" s="14"/>
      <c r="N12" s="17">
        <v>0</v>
      </c>
      <c r="O12" s="14"/>
      <c r="P12" s="77">
        <f>'درآمد ناشی از تغییر قیمت اوراق'!Q11</f>
        <v>1442927542</v>
      </c>
      <c r="Q12" s="77"/>
      <c r="R12" s="14"/>
      <c r="S12" s="17">
        <v>0</v>
      </c>
      <c r="T12" s="14"/>
      <c r="U12" s="17">
        <f>N12+P12+S12</f>
        <v>1442927542</v>
      </c>
      <c r="V12" s="14"/>
      <c r="W12" s="36">
        <f>U12/Z9</f>
        <v>4.7434774252960214E-5</v>
      </c>
    </row>
    <row r="13" spans="1:26" ht="21.75" customHeight="1" x14ac:dyDescent="0.2">
      <c r="A13" s="80" t="s">
        <v>22</v>
      </c>
      <c r="B13" s="80"/>
      <c r="D13" s="18">
        <f>SUM(D9:D12)</f>
        <v>0</v>
      </c>
      <c r="E13" s="14"/>
      <c r="F13" s="18">
        <f>SUM(F9:F12)</f>
        <v>4492094853366</v>
      </c>
      <c r="G13" s="14"/>
      <c r="H13" s="18">
        <f>SUM(H9:H12)</f>
        <v>997735642474</v>
      </c>
      <c r="I13" s="14"/>
      <c r="J13" s="18">
        <f>SUM(J9:J12)</f>
        <v>5489830495840</v>
      </c>
      <c r="K13" s="14"/>
      <c r="L13" s="25">
        <f>SUM(L9:L12)</f>
        <v>0.99958773814251878</v>
      </c>
      <c r="M13" s="14"/>
      <c r="N13" s="18">
        <f>SUM(N9:N12)</f>
        <v>0</v>
      </c>
      <c r="O13" s="14"/>
      <c r="P13" s="14"/>
      <c r="Q13" s="18">
        <f>SUM(P9:Q12)</f>
        <v>19149162642988</v>
      </c>
      <c r="R13" s="14"/>
      <c r="S13" s="18">
        <f>SUM(S9:S12)</f>
        <v>11146267248821</v>
      </c>
      <c r="T13" s="14"/>
      <c r="U13" s="18">
        <f>SUM(U9:U12)</f>
        <v>30295429891809</v>
      </c>
      <c r="V13" s="14"/>
      <c r="W13" s="20">
        <f>SUM(W9:W12)</f>
        <v>0.99593142135361823</v>
      </c>
    </row>
  </sheetData>
  <mergeCells count="1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P12:Q12"/>
    <mergeCell ref="P11:Q11"/>
    <mergeCell ref="P10:Q10"/>
    <mergeCell ref="A13:B13"/>
    <mergeCell ref="A10:B10"/>
    <mergeCell ref="A11:B11"/>
    <mergeCell ref="A12:B12"/>
  </mergeCells>
  <pageMargins left="0.39" right="0.39" top="0.39" bottom="0.39" header="0" footer="0"/>
  <pageSetup scale="4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U14"/>
  <sheetViews>
    <sheetView showGridLines="0" rightToLeft="1" view="pageBreakPreview" zoomScale="87" zoomScaleNormal="100" zoomScaleSheetLayoutView="87" workbookViewId="0">
      <selection activeCell="F22" sqref="F22:F25"/>
    </sheetView>
  </sheetViews>
  <sheetFormatPr defaultRowHeight="12.75" x14ac:dyDescent="0.2"/>
  <cols>
    <col min="1" max="1" width="5.140625" customWidth="1"/>
    <col min="2" max="2" width="54.5703125" customWidth="1"/>
    <col min="3" max="3" width="1.28515625" customWidth="1"/>
    <col min="4" max="4" width="19.42578125" customWidth="1"/>
    <col min="5" max="5" width="1.28515625" customWidth="1"/>
    <col min="6" max="6" width="24.5703125" customWidth="1"/>
    <col min="7" max="7" width="1.28515625" customWidth="1"/>
    <col min="8" max="8" width="19.42578125" customWidth="1"/>
    <col min="9" max="9" width="1.28515625" customWidth="1"/>
    <col min="10" max="10" width="26.42578125" customWidth="1"/>
    <col min="11" max="11" width="0.28515625" customWidth="1"/>
    <col min="15" max="15" width="22.7109375" bestFit="1" customWidth="1"/>
    <col min="18" max="18" width="9" customWidth="1"/>
    <col min="20" max="20" width="14.85546875" bestFit="1" customWidth="1"/>
    <col min="21" max="21" width="12" bestFit="1" customWidth="1"/>
  </cols>
  <sheetData>
    <row r="1" spans="1:21" ht="29.1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21" ht="21.75" customHeight="1" x14ac:dyDescent="0.2">
      <c r="A2" s="85" t="s">
        <v>38</v>
      </c>
      <c r="B2" s="85"/>
      <c r="C2" s="85"/>
      <c r="D2" s="85"/>
      <c r="E2" s="85"/>
      <c r="F2" s="85"/>
      <c r="G2" s="85"/>
      <c r="H2" s="85"/>
      <c r="I2" s="85"/>
      <c r="J2" s="85"/>
    </row>
    <row r="3" spans="1:21" ht="21.75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21" ht="14.45" customHeight="1" x14ac:dyDescent="0.2"/>
    <row r="5" spans="1:21" ht="19.5" customHeight="1" x14ac:dyDescent="0.2">
      <c r="A5" s="29" t="s">
        <v>78</v>
      </c>
      <c r="B5" s="86" t="s">
        <v>59</v>
      </c>
      <c r="C5" s="86"/>
      <c r="D5" s="86"/>
      <c r="E5" s="86"/>
      <c r="F5" s="86"/>
      <c r="G5" s="86"/>
      <c r="H5" s="86"/>
      <c r="I5" s="86"/>
      <c r="J5" s="86"/>
    </row>
    <row r="6" spans="1:21" ht="22.5" customHeight="1" x14ac:dyDescent="0.2">
      <c r="D6" s="81" t="s">
        <v>53</v>
      </c>
      <c r="E6" s="81"/>
      <c r="F6" s="81"/>
      <c r="H6" s="81" t="s">
        <v>54</v>
      </c>
      <c r="I6" s="81"/>
      <c r="J6" s="81"/>
    </row>
    <row r="7" spans="1:21" ht="36.4" customHeight="1" x14ac:dyDescent="0.2">
      <c r="A7" s="81" t="s">
        <v>60</v>
      </c>
      <c r="B7" s="81"/>
      <c r="D7" s="11" t="s">
        <v>61</v>
      </c>
      <c r="E7" s="3"/>
      <c r="F7" s="11" t="s">
        <v>62</v>
      </c>
      <c r="H7" s="11" t="s">
        <v>61</v>
      </c>
      <c r="I7" s="3"/>
      <c r="J7" s="11" t="s">
        <v>62</v>
      </c>
    </row>
    <row r="8" spans="1:21" ht="21.75" customHeight="1" x14ac:dyDescent="0.2">
      <c r="A8" s="82" t="s">
        <v>77</v>
      </c>
      <c r="B8" s="82"/>
      <c r="D8" s="15">
        <v>1529419</v>
      </c>
      <c r="E8" s="14"/>
      <c r="F8" s="30">
        <f>D8/O13</f>
        <v>3.3294319481903113E-3</v>
      </c>
      <c r="G8" s="14"/>
      <c r="H8" s="15">
        <v>36124834</v>
      </c>
      <c r="I8" s="14"/>
      <c r="J8" s="30">
        <f>H8/T13</f>
        <v>2.7432680076662514E-3</v>
      </c>
    </row>
    <row r="9" spans="1:21" ht="21.75" customHeight="1" thickBot="1" x14ac:dyDescent="0.25">
      <c r="A9" s="80" t="s">
        <v>22</v>
      </c>
      <c r="B9" s="80"/>
      <c r="D9" s="18">
        <f>SUM(D8)</f>
        <v>1529419</v>
      </c>
      <c r="E9" s="14"/>
      <c r="F9" s="32">
        <f>SUM(F8)</f>
        <v>3.3294319481903113E-3</v>
      </c>
      <c r="G9" s="14"/>
      <c r="H9" s="18">
        <f>SUM(H8)</f>
        <v>36124834</v>
      </c>
      <c r="I9" s="14"/>
      <c r="J9" s="32">
        <f>SUM(J8)</f>
        <v>2.7432680076662514E-3</v>
      </c>
      <c r="N9" s="46" t="s">
        <v>83</v>
      </c>
      <c r="O9" s="46"/>
      <c r="P9" s="46"/>
      <c r="Q9" s="46"/>
      <c r="R9" s="46"/>
      <c r="S9" s="46" t="s">
        <v>54</v>
      </c>
      <c r="T9" s="46"/>
      <c r="U9" s="46"/>
    </row>
    <row r="10" spans="1:21" ht="18.75" x14ac:dyDescent="0.45">
      <c r="N10" s="47"/>
      <c r="O10" s="47"/>
      <c r="P10" s="47"/>
      <c r="Q10" s="47"/>
      <c r="R10" s="47"/>
      <c r="S10" s="47"/>
      <c r="T10" s="47"/>
      <c r="U10" s="47"/>
    </row>
    <row r="11" spans="1:21" ht="18.75" x14ac:dyDescent="0.45">
      <c r="N11" s="47" t="s">
        <v>84</v>
      </c>
      <c r="O11" s="48">
        <f>سپرده!D9</f>
        <v>414823986</v>
      </c>
      <c r="P11" s="47"/>
      <c r="Q11" s="47"/>
      <c r="R11" s="47" t="s">
        <v>85</v>
      </c>
      <c r="S11" s="47" t="s">
        <v>84</v>
      </c>
      <c r="T11" s="48">
        <v>25833176937</v>
      </c>
      <c r="U11" s="47"/>
    </row>
    <row r="12" spans="1:21" ht="18.75" x14ac:dyDescent="0.45">
      <c r="N12" s="47" t="s">
        <v>86</v>
      </c>
      <c r="O12" s="48">
        <f>سپرده!J9</f>
        <v>503902706</v>
      </c>
      <c r="P12" s="47"/>
      <c r="Q12" s="47"/>
      <c r="R12" s="47"/>
      <c r="S12" s="47" t="s">
        <v>86</v>
      </c>
      <c r="T12" s="48">
        <f>سپرده!J9</f>
        <v>503902706</v>
      </c>
      <c r="U12" s="48"/>
    </row>
    <row r="13" spans="1:21" ht="18.75" x14ac:dyDescent="0.45">
      <c r="N13" s="47" t="s">
        <v>87</v>
      </c>
      <c r="O13" s="48">
        <f>(O11+O12)/2</f>
        <v>459363346</v>
      </c>
      <c r="P13" s="47"/>
      <c r="Q13" s="47"/>
      <c r="R13" s="47"/>
      <c r="S13" s="47" t="s">
        <v>87</v>
      </c>
      <c r="T13" s="48">
        <f>(T11+T12)/2</f>
        <v>13168539821.5</v>
      </c>
      <c r="U13" s="47"/>
    </row>
    <row r="14" spans="1:21" ht="18.75" x14ac:dyDescent="0.45">
      <c r="N14" s="47"/>
      <c r="O14" s="47"/>
      <c r="P14" s="47"/>
      <c r="Q14" s="47"/>
      <c r="R14" s="47"/>
      <c r="S14" s="47"/>
      <c r="T14" s="47"/>
      <c r="U14" s="47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9"/>
  <sheetViews>
    <sheetView showGridLines="0" rightToLeft="1" view="pageBreakPreview" zoomScale="82" zoomScaleNormal="100" zoomScaleSheetLayoutView="82" workbookViewId="0">
      <selection activeCell="F25" sqref="F2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85" t="s">
        <v>0</v>
      </c>
      <c r="B1" s="85"/>
      <c r="C1" s="85"/>
      <c r="D1" s="85"/>
      <c r="E1" s="85"/>
      <c r="F1" s="85"/>
    </row>
    <row r="2" spans="1:6" ht="21.75" customHeight="1" x14ac:dyDescent="0.2">
      <c r="A2" s="85" t="s">
        <v>38</v>
      </c>
      <c r="B2" s="85"/>
      <c r="C2" s="85"/>
      <c r="D2" s="85"/>
      <c r="E2" s="85"/>
      <c r="F2" s="85"/>
    </row>
    <row r="3" spans="1:6" ht="21.75" customHeight="1" x14ac:dyDescent="0.2">
      <c r="A3" s="85" t="s">
        <v>2</v>
      </c>
      <c r="B3" s="85"/>
      <c r="C3" s="85"/>
      <c r="D3" s="85"/>
      <c r="E3" s="85"/>
      <c r="F3" s="85"/>
    </row>
    <row r="4" spans="1:6" ht="14.45" customHeight="1" x14ac:dyDescent="0.2"/>
    <row r="5" spans="1:6" ht="29.1" customHeight="1" x14ac:dyDescent="0.2">
      <c r="A5" s="29" t="s">
        <v>79</v>
      </c>
      <c r="B5" s="86" t="s">
        <v>50</v>
      </c>
      <c r="C5" s="86"/>
      <c r="D5" s="86"/>
      <c r="E5" s="86"/>
      <c r="F5" s="86"/>
    </row>
    <row r="6" spans="1:6" ht="18.75" customHeight="1" x14ac:dyDescent="0.2">
      <c r="D6" s="2" t="s">
        <v>53</v>
      </c>
      <c r="F6" s="2" t="s">
        <v>8</v>
      </c>
    </row>
    <row r="7" spans="1:6" ht="19.5" customHeight="1" x14ac:dyDescent="0.2">
      <c r="A7" s="81" t="s">
        <v>50</v>
      </c>
      <c r="B7" s="81"/>
      <c r="D7" s="4" t="s">
        <v>35</v>
      </c>
      <c r="F7" s="4" t="s">
        <v>35</v>
      </c>
    </row>
    <row r="8" spans="1:6" ht="21.75" customHeight="1" x14ac:dyDescent="0.2">
      <c r="A8" s="78" t="s">
        <v>63</v>
      </c>
      <c r="B8" s="78"/>
      <c r="D8" s="17">
        <v>2262651734</v>
      </c>
      <c r="E8" s="14"/>
      <c r="F8" s="17">
        <v>36341618920</v>
      </c>
    </row>
    <row r="9" spans="1:6" ht="21.75" customHeight="1" x14ac:dyDescent="0.2">
      <c r="A9" s="80" t="s">
        <v>22</v>
      </c>
      <c r="B9" s="80"/>
      <c r="D9" s="18">
        <f>SUM(D8)</f>
        <v>2262651734</v>
      </c>
      <c r="E9" s="14"/>
      <c r="F9" s="18">
        <f>SUM(F8)</f>
        <v>36341618920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N22"/>
  <sheetViews>
    <sheetView showGridLines="0" rightToLeft="1" tabSelected="1" view="pageBreakPreview" zoomScale="55" zoomScaleNormal="100" zoomScaleSheetLayoutView="55" workbookViewId="0">
      <selection activeCell="O25" sqref="O2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.5703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.85546875" customWidth="1"/>
    <col min="12" max="12" width="1.28515625" customWidth="1"/>
    <col min="13" max="13" width="15.5703125" customWidth="1"/>
    <col min="14" max="14" width="0.28515625" style="54" customWidth="1"/>
  </cols>
  <sheetData>
    <row r="1" spans="1:13" ht="29.1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21.75" customHeight="1" x14ac:dyDescent="0.2">
      <c r="A2" s="85" t="s">
        <v>38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1.75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14.45" customHeight="1" x14ac:dyDescent="0.2"/>
    <row r="5" spans="1:13" ht="21" customHeight="1" x14ac:dyDescent="0.2">
      <c r="A5" s="86" t="s">
        <v>67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ht="19.5" customHeight="1" x14ac:dyDescent="0.2">
      <c r="A6" s="81" t="s">
        <v>41</v>
      </c>
      <c r="C6" s="81" t="s">
        <v>53</v>
      </c>
      <c r="D6" s="81"/>
      <c r="E6" s="81"/>
      <c r="F6" s="81"/>
      <c r="G6" s="81"/>
      <c r="I6" s="81" t="s">
        <v>54</v>
      </c>
      <c r="J6" s="81"/>
      <c r="K6" s="81"/>
      <c r="L6" s="81"/>
      <c r="M6" s="81"/>
    </row>
    <row r="7" spans="1:13" ht="29.1" customHeight="1" x14ac:dyDescent="0.2">
      <c r="A7" s="81"/>
      <c r="C7" s="11" t="s">
        <v>65</v>
      </c>
      <c r="D7" s="3"/>
      <c r="E7" s="11" t="s">
        <v>64</v>
      </c>
      <c r="F7" s="3"/>
      <c r="G7" s="11" t="s">
        <v>66</v>
      </c>
      <c r="I7" s="11" t="s">
        <v>65</v>
      </c>
      <c r="J7" s="3"/>
      <c r="K7" s="11" t="s">
        <v>64</v>
      </c>
      <c r="L7" s="3"/>
      <c r="M7" s="11" t="s">
        <v>66</v>
      </c>
    </row>
    <row r="8" spans="1:13" ht="21.75" customHeight="1" x14ac:dyDescent="0.2">
      <c r="A8" s="5" t="s">
        <v>80</v>
      </c>
      <c r="C8" s="52">
        <v>1372359</v>
      </c>
      <c r="D8" s="53"/>
      <c r="E8" s="52">
        <v>0</v>
      </c>
      <c r="F8" s="53"/>
      <c r="G8" s="52">
        <f>C8-E8</f>
        <v>1372359</v>
      </c>
      <c r="H8" s="53"/>
      <c r="I8" s="52">
        <v>34629366</v>
      </c>
      <c r="J8" s="53"/>
      <c r="K8" s="52">
        <v>0</v>
      </c>
      <c r="L8" s="53"/>
      <c r="M8" s="52">
        <f>I8-K8</f>
        <v>34629366</v>
      </c>
    </row>
    <row r="9" spans="1:13" ht="21.75" customHeight="1" x14ac:dyDescent="0.2">
      <c r="A9" s="6" t="s">
        <v>81</v>
      </c>
      <c r="C9" s="49">
        <v>15984</v>
      </c>
      <c r="D9" s="53"/>
      <c r="E9" s="49">
        <v>0</v>
      </c>
      <c r="F9" s="53"/>
      <c r="G9" s="49">
        <f>C9-E9</f>
        <v>15984</v>
      </c>
      <c r="H9" s="53"/>
      <c r="I9" s="49">
        <v>168704</v>
      </c>
      <c r="J9" s="53"/>
      <c r="K9" s="49">
        <v>0</v>
      </c>
      <c r="L9" s="53"/>
      <c r="M9" s="71">
        <f t="shared" ref="M9:M10" si="0">I9-K9</f>
        <v>168704</v>
      </c>
    </row>
    <row r="10" spans="1:13" ht="21.75" customHeight="1" x14ac:dyDescent="0.2">
      <c r="A10" s="7" t="s">
        <v>82</v>
      </c>
      <c r="C10" s="50">
        <v>141076</v>
      </c>
      <c r="D10" s="53"/>
      <c r="E10" s="50">
        <v>0</v>
      </c>
      <c r="F10" s="53"/>
      <c r="G10" s="50">
        <f>C10-E10</f>
        <v>141076</v>
      </c>
      <c r="H10" s="53"/>
      <c r="I10" s="50">
        <v>1326764</v>
      </c>
      <c r="J10" s="53"/>
      <c r="K10" s="50">
        <v>0</v>
      </c>
      <c r="L10" s="53"/>
      <c r="M10" s="71">
        <f t="shared" si="0"/>
        <v>1326764</v>
      </c>
    </row>
    <row r="11" spans="1:13" ht="21.75" customHeight="1" x14ac:dyDescent="0.2">
      <c r="A11" s="9" t="s">
        <v>22</v>
      </c>
      <c r="C11" s="18">
        <f>SUM(C8:C10)</f>
        <v>1529419</v>
      </c>
      <c r="D11" s="53"/>
      <c r="E11" s="18">
        <f>SUM(E8:E10)</f>
        <v>0</v>
      </c>
      <c r="F11" s="53"/>
      <c r="G11" s="18">
        <f>SUM(G8:G10)</f>
        <v>1529419</v>
      </c>
      <c r="H11" s="53"/>
      <c r="I11" s="18">
        <f>SUM(I8:I10)</f>
        <v>36124834</v>
      </c>
      <c r="J11" s="53"/>
      <c r="K11" s="18">
        <f>SUM(K8:K10)</f>
        <v>0</v>
      </c>
      <c r="L11" s="53"/>
      <c r="M11" s="18">
        <f>SUM(M8:M10)</f>
        <v>36124834</v>
      </c>
    </row>
    <row r="22" spans="5:5" x14ac:dyDescent="0.2">
      <c r="E22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dcterms:created xsi:type="dcterms:W3CDTF">2026-08-23T07:50:15Z</dcterms:created>
  <dcterms:modified xsi:type="dcterms:W3CDTF">2026-08-26T11:41:49Z</dcterms:modified>
</cp:coreProperties>
</file>