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گزارش پرتفو\شهریور\"/>
    </mc:Choice>
  </mc:AlternateContent>
  <xr:revisionPtr revIDLastSave="0" documentId="13_ncr:1_{8D7785D4-1115-49C9-836F-0AA583135FC6}" xr6:coauthVersionLast="47" xr6:coauthVersionMax="47" xr10:uidLastSave="{00000000-0000-0000-0000-000000000000}"/>
  <bookViews>
    <workbookView xWindow="-120" yWindow="-120" windowWidth="24240" windowHeight="13140" tabRatio="957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مشتقه'!$A$1:$AL$14</definedName>
    <definedName name="_xlnm.Print_Area" localSheetId="4">درآمد!$A$1:$J$11</definedName>
    <definedName name="_xlnm.Print_Area" localSheetId="6">'درآمد سپرده بانکی'!$A$1:$J$12</definedName>
    <definedName name="_xlnm.Print_Area" localSheetId="5">'درآمد سرمایه گذاری در سهام'!$A$1:$Y$17</definedName>
    <definedName name="_xlnm.Print_Area" localSheetId="10">'درآمد ناشی از تغییر قیمت اوراق'!$A$1:$S$9</definedName>
    <definedName name="_xlnm.Print_Area" localSheetId="9">'درآمد ناشی از فروش'!$A$1:$S$12</definedName>
    <definedName name="_xlnm.Print_Area" localSheetId="7">'سایر درآمدها'!$A$1:$G$10</definedName>
    <definedName name="_xlnm.Print_Area" localSheetId="3">سپرده!$B$1:$N$11</definedName>
    <definedName name="_xlnm.Print_Area" localSheetId="1">سهام!$A$1:$AC$11</definedName>
    <definedName name="_xlnm.Print_Area" localSheetId="8">'سود سپرده بانکی'!$A$1:$N$11</definedName>
    <definedName name="_xlnm.Print_Area" localSheetId="0">'صورت وضعیت'!$A$1:$A$13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19" l="1"/>
  <c r="I9" i="19"/>
  <c r="E10" i="19"/>
  <c r="J9" i="13" l="1"/>
  <c r="Q11" i="9" a="1"/>
  <c r="Q11" i="9" s="1"/>
  <c r="F11" i="9"/>
  <c r="D11" i="13" l="1"/>
  <c r="F10" i="8"/>
  <c r="F9" i="8"/>
  <c r="AB10" i="2" l="1"/>
  <c r="T10" i="2"/>
  <c r="I8" i="19" l="1"/>
  <c r="I10" i="19" l="1"/>
  <c r="H11" i="9"/>
  <c r="Q8" i="19"/>
  <c r="S11" i="9" s="1"/>
  <c r="O10" i="19"/>
  <c r="Q9" i="19" l="1"/>
  <c r="S12" i="9" s="1"/>
  <c r="U12" i="9" s="1"/>
  <c r="Q10" i="19" l="1"/>
  <c r="I8" i="21" l="1"/>
  <c r="Q8" i="21"/>
  <c r="G10" i="19"/>
  <c r="Q9" i="21" l="1"/>
  <c r="O9" i="21"/>
  <c r="M9" i="21"/>
  <c r="I9" i="21"/>
  <c r="G9" i="21"/>
  <c r="E9" i="21"/>
  <c r="K11" i="18" l="1"/>
  <c r="M11" i="18"/>
  <c r="M10" i="18"/>
  <c r="M9" i="18"/>
  <c r="M8" i="18"/>
  <c r="I11" i="18"/>
  <c r="E11" i="18"/>
  <c r="C11" i="18"/>
  <c r="G11" i="18"/>
  <c r="G10" i="18"/>
  <c r="G9" i="18"/>
  <c r="G8" i="18"/>
  <c r="F10" i="14"/>
  <c r="D10" i="14"/>
  <c r="J10" i="13"/>
  <c r="W31" i="13"/>
  <c r="P31" i="13"/>
  <c r="H11" i="13" l="1"/>
  <c r="Q13" i="9"/>
  <c r="N13" i="9"/>
  <c r="H13" i="9"/>
  <c r="F13" i="9"/>
  <c r="D13" i="9"/>
  <c r="S13" i="9"/>
  <c r="J12" i="9"/>
  <c r="U11" i="9"/>
  <c r="W11" i="9" s="1"/>
  <c r="J11" i="9"/>
  <c r="J13" i="9" s="1"/>
  <c r="F8" i="8" s="1"/>
  <c r="J10" i="8"/>
  <c r="J9" i="8"/>
  <c r="I10" i="7"/>
  <c r="G10" i="7"/>
  <c r="E10" i="7"/>
  <c r="P19" i="13" s="1"/>
  <c r="K9" i="7"/>
  <c r="M9" i="7" s="1"/>
  <c r="J8" i="8" l="1"/>
  <c r="J11" i="8" s="1"/>
  <c r="W12" i="9"/>
  <c r="W13" i="9" s="1"/>
  <c r="M10" i="7"/>
  <c r="K10" i="7"/>
  <c r="W20" i="13" l="1"/>
  <c r="W21" i="13" s="1"/>
  <c r="J11" i="13" s="1"/>
  <c r="P20" i="13"/>
  <c r="P21" i="13" s="1"/>
  <c r="F9" i="13" s="1"/>
  <c r="F11" i="13" s="1"/>
  <c r="F11" i="8"/>
  <c r="L11" i="9" s="1"/>
  <c r="U13" i="9"/>
  <c r="H10" i="8" l="1"/>
  <c r="H8" i="8"/>
  <c r="H9" i="8"/>
  <c r="L13" i="9"/>
  <c r="H11" i="8" l="1"/>
  <c r="H11" i="2"/>
  <c r="J11" i="2"/>
  <c r="N11" i="2"/>
  <c r="R11" i="2"/>
  <c r="X11" i="2"/>
  <c r="Z11" i="2"/>
  <c r="AB1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<sst xmlns="http://schemas.openxmlformats.org/spreadsheetml/2006/main" count="227" uniqueCount="103">
  <si>
    <t>صندوق سرمایه گذاری پشتوانه طلای لیان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</si>
  <si>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</si>
  <si>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</si>
  <si>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</si>
  <si>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</si>
  <si>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</si>
  <si>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</si>
  <si>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</si>
  <si>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</si>
  <si>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</si>
  <si>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</si>
  <si>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</si>
  <si>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</si>
  <si>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</si>
  <si>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</si>
  <si>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</si>
  <si>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</si>
  <si>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</si>
  <si>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</si>
  <si>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CD1GOB0001</t>
  </si>
  <si>
    <t>جمع</t>
  </si>
  <si>
    <t>نام سهام</t>
  </si>
  <si>
    <t>قیمت اعمال</t>
  </si>
  <si>
    <t>تاریخ اعمال</t>
  </si>
  <si>
    <t>نوع موقعیت</t>
  </si>
  <si>
    <t>تعداد اوراق</t>
  </si>
  <si>
    <t>اطلاعات آماری مرتبط با قراردادهای آتی توسط صندوق سرمایه گذاری: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</si>
  <si>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</si>
  <si>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</si>
  <si>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</si>
  <si>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</si>
  <si>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</si>
  <si>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</si>
  <si>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</si>
  <si>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</si>
  <si>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</si>
  <si>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</si>
  <si>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</si>
  <si>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</si>
  <si>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</si>
  <si>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</si>
  <si>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</si>
  <si>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</si>
  <si>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</si>
  <si>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</si>
  <si>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</si>
  <si>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</si>
  <si>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</si>
  <si>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</si>
  <si>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</si>
  <si>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</si>
  <si>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شمش نقره CD1SIB0001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</si>
  <si>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</si>
  <si>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</si>
  <si>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</si>
  <si>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</si>
  <si>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</si>
  <si>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</si>
  <si>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</si>
  <si>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</si>
  <si>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</si>
  <si>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</si>
  <si>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</si>
  <si>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</si>
  <si>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</si>
  <si>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</si>
  <si>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</si>
  <si>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</si>
  <si>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نماد</t>
  </si>
  <si>
    <t>قراردادآتی صندوق طلای لوتوس تحویل مهر ماه 1404</t>
  </si>
  <si>
    <t>ETCME04</t>
  </si>
  <si>
    <t>قراردادآتی شمش طلای خام 995 تحویل مرداد ماه 1404</t>
  </si>
  <si>
    <t>GB28MO04</t>
  </si>
  <si>
    <t>قرداد آتی  صندوق لوتوس تحویل دی ماه 1404</t>
  </si>
  <si>
    <t>ETCDY04</t>
  </si>
  <si>
    <t>خرید</t>
  </si>
  <si>
    <t>مهر ماه 1404</t>
  </si>
  <si>
    <t>28مرداد ماه 1404</t>
  </si>
  <si>
    <t>دی ماه 1404</t>
  </si>
  <si>
    <t>قرار داد آتی صندوق طلای لوتوس تحویل فروردین ماه 1405</t>
  </si>
  <si>
    <t>ETCFA05</t>
  </si>
  <si>
    <t xml:space="preserve"> خرید</t>
  </si>
  <si>
    <t>فروردین 1405</t>
  </si>
  <si>
    <t>مهر 1404</t>
  </si>
  <si>
    <t xml:space="preserve">خرید </t>
  </si>
  <si>
    <r>
      <rPr>
        <sz val="14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</si>
  <si>
    <t>سپرده بانکی</t>
  </si>
  <si>
    <t xml:space="preserve">سپرده بانکی </t>
  </si>
  <si>
    <r>
      <t>2</t>
    </r>
    <r>
      <rPr>
        <sz val="8"/>
        <color theme="0" tint="-0.14999847407452621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</si>
  <si>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3</t>
    </r>
    <r>
      <rPr>
        <sz val="8"/>
        <color theme="0" tint="-0.14999847407452621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</si>
  <si>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t>گواهي سپرده کالايي شمش طلا</t>
  </si>
  <si>
    <t>گواهي سپرده کالايي شمش نقره</t>
  </si>
  <si>
    <r>
      <rPr>
        <sz val="9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2_2</t>
    </r>
  </si>
  <si>
    <t>گواهی سپرده بانکی</t>
  </si>
  <si>
    <t>اول دوره</t>
  </si>
  <si>
    <t>انتهای دوره</t>
  </si>
  <si>
    <t>میانگین</t>
  </si>
  <si>
    <t xml:space="preserve"> گواهی سپرده بانکی </t>
  </si>
  <si>
    <t>_3_2</t>
  </si>
  <si>
    <t>ملل</t>
  </si>
  <si>
    <t>ملت</t>
  </si>
  <si>
    <t>خاورمیانه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</si>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</sst>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2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8"/>
      <color rgb="FF000000"/>
      <name val="B Nazanin"/>
      <charset val="178"/>
    </font>
    <font>
      <sz val="10"/>
      <color theme="0" tint="-0.34998626667073579"/>
      <name val="Arial"/>
      <family val="2"/>
    </font>
    <font>
      <b/>
      <sz val="8"/>
      <color rgb="FF1E90FF"/>
      <name val="B Nazanin"/>
      <charset val="178"/>
    </font>
    <font>
      <sz val="14"/>
      <color rgb="FF1E90FF"/>
      <name val="B Nazanin"/>
      <charset val="178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2"/>
      <color theme="0" tint="-0.499984740745262"/>
      <name val="B Nazanin"/>
      <charset val="178"/>
    </font>
    <font>
      <sz val="12"/>
      <color theme="0" tint="-0.34998626667073579"/>
      <name val="B Nazanin"/>
      <charset val="178"/>
    </font>
    <font>
      <sz val="8"/>
      <color theme="0" tint="-0.14999847407452621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9"/>
      <color rgb="FF1E90FF"/>
      <name val="B Nazanin"/>
      <charset val="178"/>
    </font>
    <font>
      <sz val="10"/>
      <color theme="0" tint="-0.249977111117893"/>
      <name val="Arial"/>
      <family val="2"/>
    </font>
    <font>
      <sz val="13"/>
      <color rgb="FF000000"/>
      <name val="B Nazanin"/>
      <charset val="178"/>
    </font>
    <font>
      <b/>
      <sz val="13"/>
      <color rgb="FF000000"/>
      <name val="B Nazanin"/>
      <charset val="178"/>
    </font>
    <font>
      <sz val="10"/>
      <color theme="5" tint="-0.249977111117893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5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3" fontId="5" fillId="0" borderId="6" xfId="0" applyNumberFormat="1" applyFont="1" applyFill="1" applyBorder="1" applyAlignment="1">
      <alignment vertical="top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0" fillId="0" borderId="0" xfId="0" applyNumberFormat="1" applyAlignment="1">
      <alignment horizontal="left"/>
    </xf>
    <xf numFmtId="10" fontId="5" fillId="0" borderId="4" xfId="1" applyNumberFormat="1" applyFont="1" applyFill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" fontId="3" fillId="0" borderId="0" xfId="0" applyNumberFormat="1" applyFont="1" applyFill="1" applyAlignment="1">
      <alignment horizontal="right" vertical="center"/>
    </xf>
    <xf numFmtId="3" fontId="5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3" fontId="0" fillId="0" borderId="0" xfId="0" applyNumberFormat="1" applyBorder="1" applyAlignment="1">
      <alignment horizontal="left"/>
    </xf>
    <xf numFmtId="164" fontId="5" fillId="0" borderId="6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6" fontId="5" fillId="0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9" fontId="5" fillId="0" borderId="6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2" xfId="0" applyFont="1" applyBorder="1" applyAlignment="1">
      <alignment horizontal="left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9" fontId="5" fillId="0" borderId="0" xfId="1" applyFont="1" applyFill="1" applyBorder="1" applyAlignment="1">
      <alignment horizontal="center" vertical="center"/>
    </xf>
    <xf numFmtId="9" fontId="5" fillId="0" borderId="12" xfId="1" applyFont="1" applyFill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165" fontId="5" fillId="0" borderId="0" xfId="1" applyNumberFormat="1" applyFont="1" applyFill="1" applyBorder="1" applyAlignment="1">
      <alignment horizontal="center" vertical="center"/>
    </xf>
    <xf numFmtId="165" fontId="5" fillId="0" borderId="12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top"/>
    </xf>
    <xf numFmtId="164" fontId="5" fillId="0" borderId="0" xfId="1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left"/>
    </xf>
    <xf numFmtId="3" fontId="1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3" fontId="13" fillId="0" borderId="0" xfId="1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right" vertical="top"/>
    </xf>
    <xf numFmtId="3" fontId="0" fillId="2" borderId="0" xfId="0" applyNumberForma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right" vertical="top"/>
    </xf>
    <xf numFmtId="0" fontId="6" fillId="0" borderId="0" xfId="0" applyFont="1" applyAlignment="1">
      <alignment horizontal="left"/>
    </xf>
    <xf numFmtId="3" fontId="14" fillId="0" borderId="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1" fillId="0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3" fontId="20" fillId="0" borderId="0" xfId="0" applyNumberFormat="1" applyFont="1" applyAlignment="1"/>
    <xf numFmtId="0" fontId="20" fillId="0" borderId="0" xfId="0" applyFont="1" applyBorder="1" applyAlignment="1">
      <alignment horizontal="left"/>
    </xf>
    <xf numFmtId="0" fontId="21" fillId="0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center" vertical="center"/>
    </xf>
    <xf numFmtId="165" fontId="20" fillId="0" borderId="2" xfId="1" applyNumberFormat="1" applyFont="1" applyFill="1" applyBorder="1" applyAlignment="1">
      <alignment horizontal="center" vertical="center"/>
    </xf>
    <xf numFmtId="165" fontId="20" fillId="0" borderId="6" xfId="1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22" fillId="0" borderId="0" xfId="0" applyFont="1" applyFill="1" applyAlignment="1">
      <alignment horizontal="left"/>
    </xf>
    <xf numFmtId="0" fontId="5" fillId="0" borderId="8" xfId="0" applyFont="1" applyBorder="1" applyAlignment="1">
      <alignment horizontal="left" vertical="top"/>
    </xf>
    <xf numFmtId="3" fontId="0" fillId="0" borderId="0" xfId="0" applyNumberFormat="1" applyFill="1" applyAlignment="1">
      <alignment horizontal="left"/>
    </xf>
    <xf numFmtId="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3" fontId="5" fillId="0" borderId="6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0" fontId="23" fillId="0" borderId="0" xfId="0" applyFont="1" applyAlignment="1">
      <alignment horizontal="left"/>
    </xf>
    <xf numFmtId="0" fontId="2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10" fontId="5" fillId="0" borderId="2" xfId="1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10" fontId="5" fillId="0" borderId="0" xfId="1" applyNumberFormat="1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3" fontId="14" fillId="3" borderId="0" xfId="0" applyNumberFormat="1" applyFont="1" applyFill="1" applyAlignment="1">
      <alignment horizontal="center" vertical="center"/>
    </xf>
    <xf numFmtId="0" fontId="23" fillId="0" borderId="0" xfId="0" applyFont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3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130969</xdr:rowOff>
    </xdr:from>
    <xdr:to>
      <xdr:col>0</xdr:col>
      <xdr:colOff>5844717</xdr:colOff>
      <xdr:row>6</xdr:row>
      <xdr:rowOff>140494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A78EC2-766D-4178-A24C-F452E67AF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5638408" y="130969"/>
          <a:ext cx="5501817" cy="4260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12"/>
  <sheetViews>
    <sheetView showGridLines="0" rightToLeft="1" tabSelected="1" view="pageBreakPreview" zoomScale="80" zoomScaleNormal="100" zoomScaleSheetLayoutView="80" workbookViewId="0">
      <selection activeCell="A8" sqref="A8"/>
    </sheetView>
  </sheetViews>
  <sheetFormatPr defaultRowHeight="12.75" x14ac:dyDescent="0.2"/>
  <cols>
    <col min="1" max="1" width="97.5703125" customWidth="1"/>
    <col min="2" max="2" width="45.42578125" customWidth="1"/>
    <col min="3" max="3" width="76.5703125" customWidth="1"/>
  </cols>
  <sheetData>
    <row r="1" spans="1:3" ht="39.75" customHeight="1" x14ac:dyDescent="0.2">
      <c r="B1" s="18"/>
      <c r="C1" s="18"/>
    </row>
    <row r="2" spans="1:3" ht="21.75" customHeight="1" x14ac:dyDescent="0.2">
      <c r="B2" s="18"/>
      <c r="C2" s="18"/>
    </row>
    <row r="3" spans="1:3" ht="21.75" customHeight="1" x14ac:dyDescent="0.2">
      <c r="B3" s="18"/>
      <c r="C3" s="18"/>
    </row>
    <row r="4" spans="1:3" ht="7.35" customHeight="1" x14ac:dyDescent="0.2"/>
    <row r="5" spans="1:3" ht="123.6" customHeight="1" x14ac:dyDescent="0.2">
      <c r="B5" s="110"/>
    </row>
    <row r="6" spans="1:3" ht="123.6" customHeight="1" x14ac:dyDescent="0.2">
      <c r="B6" s="110"/>
    </row>
    <row r="8" spans="1:3" ht="52.5" customHeight="1" x14ac:dyDescent="0.2">
      <c r="A8" s="27" t="s">
        <v>0</v>
      </c>
    </row>
    <row r="9" spans="1:3" ht="43.5" customHeight="1" x14ac:dyDescent="0.2">
      <c r="A9" s="27" t="s">
        <v>1</v>
      </c>
    </row>
    <row r="10" spans="1:3" ht="39" customHeight="1" x14ac:dyDescent="0.2">
      <c r="A10" s="27" t="s">
        <v>2</v>
      </c>
    </row>
    <row r="12" spans="1:3" ht="6" customHeight="1" x14ac:dyDescent="0.2"/>
  </sheetData>
  <mergeCells count="1"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W48"/>
  <sheetViews>
    <sheetView showGridLines="0" rightToLeft="1" view="pageBreakPreview" topLeftCell="A3" zoomScale="96" zoomScaleNormal="100" zoomScaleSheetLayoutView="96" workbookViewId="0">
      <selection activeCell="K20" sqref="K2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2.140625" customWidth="1"/>
    <col min="10" max="10" width="1.28515625" customWidth="1"/>
    <col min="11" max="11" width="1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22.5703125" customWidth="1"/>
    <col min="18" max="18" width="1.28515625" customWidth="1"/>
    <col min="19" max="19" width="0.28515625" customWidth="1"/>
    <col min="20" max="20" width="19.7109375" bestFit="1" customWidth="1"/>
    <col min="21" max="21" width="19" bestFit="1" customWidth="1"/>
  </cols>
  <sheetData>
    <row r="1" spans="1:21" ht="29.1" customHeight="1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</row>
    <row r="2" spans="1:21" ht="21.75" customHeight="1" x14ac:dyDescent="0.2">
      <c r="A2" s="117" t="s">
        <v>32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</row>
    <row r="3" spans="1:21" ht="21.75" customHeight="1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</row>
    <row r="4" spans="1:21" ht="14.45" customHeight="1" x14ac:dyDescent="0.2"/>
    <row r="5" spans="1:21" ht="23.25" customHeight="1" x14ac:dyDescent="0.2">
      <c r="A5" s="19" t="s">
        <v>62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ht="21" x14ac:dyDescent="0.2">
      <c r="A6" s="20" t="s">
        <v>35</v>
      </c>
      <c r="C6" s="144" t="s">
        <v>45</v>
      </c>
      <c r="D6" s="144"/>
      <c r="E6" s="144"/>
      <c r="F6" s="144"/>
      <c r="G6" s="144"/>
      <c r="H6" s="144"/>
      <c r="I6" s="144"/>
      <c r="K6" s="144" t="s">
        <v>46</v>
      </c>
      <c r="L6" s="144"/>
      <c r="M6" s="144"/>
      <c r="N6" s="144"/>
      <c r="O6" s="144"/>
      <c r="P6" s="144"/>
      <c r="Q6" s="144"/>
      <c r="R6" s="144"/>
    </row>
    <row r="7" spans="1:21" ht="21" x14ac:dyDescent="0.2">
      <c r="A7" s="20"/>
      <c r="C7" s="15" t="s">
        <v>13</v>
      </c>
      <c r="D7" s="3"/>
      <c r="E7" s="15" t="s">
        <v>63</v>
      </c>
      <c r="F7" s="3"/>
      <c r="G7" s="15" t="s">
        <v>64</v>
      </c>
      <c r="H7" s="3"/>
      <c r="I7" s="15" t="s">
        <v>65</v>
      </c>
      <c r="K7" s="15" t="s">
        <v>13</v>
      </c>
      <c r="L7" s="3"/>
      <c r="M7" s="15" t="s">
        <v>63</v>
      </c>
      <c r="N7" s="3"/>
      <c r="O7" s="15" t="s">
        <v>64</v>
      </c>
      <c r="P7" s="3"/>
      <c r="Q7" s="21" t="s">
        <v>65</v>
      </c>
      <c r="R7" s="21"/>
    </row>
    <row r="8" spans="1:21" ht="21.75" customHeight="1" x14ac:dyDescent="0.2">
      <c r="A8" s="105" t="s">
        <v>19</v>
      </c>
      <c r="B8" s="71"/>
      <c r="C8" s="44">
        <v>61000</v>
      </c>
      <c r="D8" s="44"/>
      <c r="E8" s="44">
        <v>758784536000</v>
      </c>
      <c r="F8" s="44"/>
      <c r="G8" s="44">
        <v>508945364984</v>
      </c>
      <c r="H8" s="44"/>
      <c r="I8" s="44">
        <f>E8-G8</f>
        <v>249839171016</v>
      </c>
      <c r="J8" s="44"/>
      <c r="K8" s="97">
        <v>650662</v>
      </c>
      <c r="L8" s="44"/>
      <c r="M8" s="44">
        <v>6052733510449.875</v>
      </c>
      <c r="N8" s="44"/>
      <c r="O8" s="44">
        <v>5020361305055.875</v>
      </c>
      <c r="P8" s="71"/>
      <c r="Q8" s="44">
        <f>M8-O8</f>
        <v>1032372205394</v>
      </c>
      <c r="R8" s="71"/>
    </row>
    <row r="9" spans="1:21" ht="21.75" customHeight="1" x14ac:dyDescent="0.2">
      <c r="A9" s="72" t="s">
        <v>51</v>
      </c>
      <c r="B9" s="71"/>
      <c r="C9" s="44"/>
      <c r="D9" s="44"/>
      <c r="E9" s="44">
        <v>0</v>
      </c>
      <c r="F9" s="44"/>
      <c r="G9" s="44">
        <v>0</v>
      </c>
      <c r="H9" s="44"/>
      <c r="I9" s="44">
        <f>E9-G9</f>
        <v>0</v>
      </c>
      <c r="J9" s="44"/>
      <c r="K9" s="44">
        <v>84496</v>
      </c>
      <c r="L9" s="44"/>
      <c r="M9" s="44">
        <v>93708927726.185608</v>
      </c>
      <c r="N9" s="44"/>
      <c r="O9" s="44">
        <v>93323843016.185608</v>
      </c>
      <c r="P9" s="71"/>
      <c r="Q9" s="44">
        <f>M9-O9</f>
        <v>385084710</v>
      </c>
      <c r="R9" s="71"/>
    </row>
    <row r="10" spans="1:21" ht="21.75" customHeight="1" thickBot="1" x14ac:dyDescent="0.25">
      <c r="A10" s="73" t="s">
        <v>20</v>
      </c>
      <c r="C10" s="74"/>
      <c r="E10" s="74">
        <f>SUM(E8:E9)</f>
        <v>758784536000</v>
      </c>
      <c r="G10" s="74">
        <f>SUM(G8:G9)</f>
        <v>508945364984</v>
      </c>
      <c r="I10" s="26">
        <f>SUM(I8:I9)</f>
        <v>249839171016</v>
      </c>
      <c r="K10" s="104"/>
      <c r="L10" s="103"/>
      <c r="M10" s="104">
        <f>SUM(M8:M9)</f>
        <v>6146442438176.0605</v>
      </c>
      <c r="N10" s="103"/>
      <c r="O10" s="104">
        <f>SUM(O8:O9)</f>
        <v>5113685148072.0605</v>
      </c>
      <c r="P10" s="103"/>
      <c r="Q10" s="17">
        <f>SUM(Q8:Q9)</f>
        <v>1032757290104</v>
      </c>
      <c r="R10" s="17"/>
    </row>
    <row r="11" spans="1:21" ht="21.75" customHeight="1" thickTop="1" x14ac:dyDescent="0.2">
      <c r="A11" s="72"/>
      <c r="B11" s="71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71"/>
      <c r="Q11" s="44"/>
      <c r="R11" s="71"/>
      <c r="U11" s="101"/>
    </row>
    <row r="12" spans="1:21" ht="21.75" customHeight="1" x14ac:dyDescent="0.2">
      <c r="A12" s="72"/>
      <c r="B12" s="71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71"/>
      <c r="Q12" s="44"/>
      <c r="R12" s="71"/>
      <c r="U12" s="102"/>
    </row>
    <row r="13" spans="1:21" ht="18.75" x14ac:dyDescent="0.2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3"/>
      <c r="Q13" s="13"/>
      <c r="R13" s="13"/>
      <c r="U13" s="103"/>
    </row>
    <row r="14" spans="1:21" ht="18.75" x14ac:dyDescent="0.2">
      <c r="A14" s="13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76"/>
      <c r="R14" s="13"/>
      <c r="U14" s="101"/>
    </row>
    <row r="15" spans="1:21" ht="18.75" x14ac:dyDescent="0.2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N15" s="14"/>
      <c r="O15" s="14"/>
      <c r="P15" s="13"/>
      <c r="Q15" s="13"/>
      <c r="R15" s="13"/>
      <c r="U15" s="103"/>
    </row>
    <row r="16" spans="1:21" ht="18.75" x14ac:dyDescent="0.2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4"/>
      <c r="R16" s="13"/>
      <c r="U16" s="103"/>
    </row>
    <row r="17" spans="1:23" x14ac:dyDescent="0.2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T17" s="36"/>
      <c r="U17" s="101"/>
    </row>
    <row r="18" spans="1:23" x14ac:dyDescent="0.2">
      <c r="C18" s="28"/>
      <c r="D18" s="28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1"/>
      <c r="Q18" s="150"/>
      <c r="R18" s="151"/>
      <c r="S18" s="151"/>
      <c r="T18" s="154"/>
      <c r="U18" s="101"/>
    </row>
    <row r="19" spans="1:23" x14ac:dyDescent="0.2">
      <c r="C19" s="28"/>
      <c r="D19" s="28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1"/>
      <c r="Q19" s="151"/>
      <c r="R19" s="151"/>
      <c r="S19" s="151"/>
      <c r="T19" s="151"/>
      <c r="U19" s="103"/>
    </row>
    <row r="20" spans="1:23" s="24" customFormat="1" ht="18.75" x14ac:dyDescent="0.2">
      <c r="A20"/>
      <c r="B20"/>
      <c r="C20" s="28"/>
      <c r="D20" s="28"/>
      <c r="E20" s="150"/>
      <c r="F20" s="150"/>
      <c r="G20" s="150"/>
      <c r="H20" s="150"/>
      <c r="I20" s="150"/>
      <c r="J20" s="150"/>
      <c r="K20" s="152"/>
      <c r="L20" s="150"/>
      <c r="M20" s="150"/>
      <c r="N20" s="150"/>
      <c r="O20" s="151"/>
      <c r="P20" s="151"/>
      <c r="Q20" s="150"/>
      <c r="R20" s="151"/>
      <c r="S20" s="72"/>
      <c r="T20" s="72"/>
      <c r="U20" s="71"/>
      <c r="V20" s="71"/>
      <c r="W20" s="71"/>
    </row>
    <row r="21" spans="1:23" s="24" customFormat="1" ht="18.75" x14ac:dyDescent="0.2">
      <c r="A21"/>
      <c r="B21"/>
      <c r="C21" s="28"/>
      <c r="D21" s="28"/>
      <c r="E21" s="150"/>
      <c r="F21" s="150"/>
      <c r="G21" s="150"/>
      <c r="H21" s="150"/>
      <c r="I21" s="150"/>
      <c r="J21" s="150"/>
      <c r="K21" s="152"/>
      <c r="L21" s="150"/>
      <c r="M21" s="150"/>
      <c r="N21" s="150"/>
      <c r="O21" s="150"/>
      <c r="P21" s="151"/>
      <c r="Q21" s="151"/>
      <c r="R21" s="151"/>
      <c r="S21" s="72"/>
      <c r="T21" s="72"/>
      <c r="U21" s="71"/>
      <c r="V21" s="71"/>
      <c r="W21" s="71"/>
    </row>
    <row r="22" spans="1:23" ht="21.75" customHeight="1" x14ac:dyDescent="0.2">
      <c r="C22" s="28"/>
      <c r="D22" s="28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1"/>
      <c r="Q22" s="150"/>
      <c r="R22" s="151"/>
      <c r="S22" s="151"/>
      <c r="T22" s="151"/>
      <c r="U22" s="102"/>
    </row>
    <row r="23" spans="1:23" s="24" customFormat="1" ht="18.75" x14ac:dyDescent="0.2">
      <c r="A23"/>
      <c r="B23"/>
      <c r="C23" s="28"/>
      <c r="D23" s="28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1"/>
      <c r="Q23" s="150"/>
      <c r="R23" s="151"/>
      <c r="S23" s="72"/>
      <c r="T23" s="72"/>
      <c r="U23" s="71"/>
      <c r="V23" s="71"/>
      <c r="W23" s="71"/>
    </row>
    <row r="24" spans="1:23" s="24" customFormat="1" ht="18.75" x14ac:dyDescent="0.2">
      <c r="A24"/>
      <c r="B24"/>
      <c r="C24" s="28"/>
      <c r="D24" s="28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1"/>
      <c r="P24" s="151"/>
      <c r="Q24" s="151"/>
      <c r="R24" s="151"/>
      <c r="S24" s="72"/>
      <c r="T24" s="72"/>
      <c r="U24" s="71"/>
      <c r="V24" s="71"/>
      <c r="W24" s="71"/>
    </row>
    <row r="25" spans="1:23" ht="18.75" x14ac:dyDescent="0.2">
      <c r="C25" s="28"/>
      <c r="D25" s="28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1"/>
      <c r="Q25" s="151"/>
      <c r="R25" s="151"/>
      <c r="S25" s="153"/>
      <c r="T25" s="153"/>
      <c r="U25" s="13"/>
      <c r="V25" s="13"/>
      <c r="W25" s="13"/>
    </row>
    <row r="26" spans="1:23" ht="18.75" x14ac:dyDescent="0.2">
      <c r="C26" s="28"/>
      <c r="D26" s="28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1"/>
      <c r="Q26" s="151"/>
      <c r="R26" s="151"/>
      <c r="S26" s="153"/>
      <c r="T26" s="153"/>
      <c r="U26" s="13"/>
      <c r="V26" s="13"/>
      <c r="W26" s="13"/>
    </row>
    <row r="27" spans="1:23" x14ac:dyDescent="0.2">
      <c r="C27" s="28"/>
      <c r="D27" s="28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1"/>
      <c r="Q27" s="150"/>
      <c r="R27" s="151"/>
      <c r="S27" s="151"/>
      <c r="T27" s="151"/>
    </row>
    <row r="28" spans="1:23" x14ac:dyDescent="0.2">
      <c r="C28" s="28"/>
      <c r="D28" s="28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1"/>
      <c r="Q28" s="150"/>
      <c r="R28" s="151"/>
      <c r="S28" s="151"/>
      <c r="T28" s="151"/>
    </row>
    <row r="29" spans="1:23" x14ac:dyDescent="0.2">
      <c r="C29" s="28"/>
      <c r="D29" s="28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1"/>
      <c r="Q29" s="150"/>
      <c r="R29" s="151"/>
      <c r="S29" s="151"/>
      <c r="T29" s="151"/>
    </row>
    <row r="30" spans="1:23" x14ac:dyDescent="0.2">
      <c r="C30" s="28"/>
      <c r="D30" s="28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1"/>
      <c r="Q30" s="151"/>
      <c r="R30" s="151"/>
      <c r="S30" s="151"/>
      <c r="T30" s="151"/>
    </row>
    <row r="31" spans="1:23" x14ac:dyDescent="0.2">
      <c r="C31" s="28"/>
      <c r="D31" s="28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1"/>
      <c r="Q31" s="151"/>
      <c r="R31" s="151"/>
      <c r="S31" s="151"/>
      <c r="T31" s="151"/>
    </row>
    <row r="32" spans="1:23" x14ac:dyDescent="0.2">
      <c r="C32" s="28"/>
      <c r="D32" s="28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1"/>
      <c r="Q32" s="151"/>
      <c r="R32" s="151"/>
      <c r="S32" s="151"/>
      <c r="T32" s="155"/>
      <c r="U32" s="65"/>
    </row>
    <row r="33" spans="5:21" x14ac:dyDescent="0.2"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65"/>
    </row>
    <row r="34" spans="5:21" x14ac:dyDescent="0.2"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5"/>
      <c r="U34" s="65"/>
    </row>
    <row r="35" spans="5:21" ht="18.75" x14ac:dyDescent="0.2"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66"/>
    </row>
    <row r="36" spans="5:21" ht="18.75" x14ac:dyDescent="0.2"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66"/>
    </row>
    <row r="37" spans="5:21" x14ac:dyDescent="0.2"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</row>
    <row r="38" spans="5:21" x14ac:dyDescent="0.2"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</row>
    <row r="39" spans="5:21" x14ac:dyDescent="0.2"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5"/>
    </row>
    <row r="40" spans="5:21" x14ac:dyDescent="0.2"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5"/>
      <c r="U40" s="16"/>
    </row>
    <row r="41" spans="5:21" x14ac:dyDescent="0.2"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6"/>
    </row>
    <row r="42" spans="5:21" x14ac:dyDescent="0.2">
      <c r="Q42" s="16"/>
      <c r="R42" s="16"/>
      <c r="S42" s="16"/>
      <c r="T42" s="16"/>
      <c r="U42" s="16"/>
    </row>
    <row r="43" spans="5:21" x14ac:dyDescent="0.2">
      <c r="Q43" s="16"/>
      <c r="R43" s="16"/>
      <c r="S43" s="16"/>
      <c r="T43" s="16"/>
      <c r="U43" s="16"/>
    </row>
    <row r="44" spans="5:21" x14ac:dyDescent="0.2">
      <c r="Q44" s="16"/>
      <c r="R44" s="16"/>
      <c r="S44" s="16"/>
      <c r="T44" s="16"/>
      <c r="U44" s="16"/>
    </row>
    <row r="45" spans="5:21" x14ac:dyDescent="0.2">
      <c r="Q45" s="16"/>
      <c r="R45" s="16"/>
      <c r="S45" s="16"/>
      <c r="T45" s="16"/>
      <c r="U45" s="16"/>
    </row>
    <row r="46" spans="5:21" x14ac:dyDescent="0.2">
      <c r="Q46" s="16"/>
      <c r="R46" s="16"/>
      <c r="S46" s="16"/>
      <c r="T46" s="16"/>
      <c r="U46" s="16"/>
    </row>
    <row r="47" spans="5:21" x14ac:dyDescent="0.2">
      <c r="Q47" s="16"/>
      <c r="R47" s="16"/>
      <c r="S47" s="16"/>
      <c r="T47" s="16"/>
      <c r="U47" s="16"/>
    </row>
    <row r="48" spans="5:21" x14ac:dyDescent="0.2">
      <c r="Q48" s="16"/>
      <c r="R48" s="16"/>
      <c r="S48" s="16"/>
      <c r="T48" s="16"/>
      <c r="U48" s="16"/>
    </row>
  </sheetData>
  <mergeCells count="5">
    <mergeCell ref="C6:I6"/>
    <mergeCell ref="K6:R6"/>
    <mergeCell ref="A2:R2"/>
    <mergeCell ref="A3:R3"/>
    <mergeCell ref="A1:R1"/>
  </mergeCells>
  <pageMargins left="0.39" right="0.39" top="0.39" bottom="0.39" header="0" footer="0"/>
  <pageSetup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T28"/>
  <sheetViews>
    <sheetView showGridLines="0" rightToLeft="1" view="pageBreakPreview" zoomScale="93" zoomScaleNormal="100" zoomScaleSheetLayoutView="93" workbookViewId="0">
      <selection activeCell="C20" sqref="C2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0.140625" bestFit="1" customWidth="1"/>
    <col min="6" max="6" width="1.28515625" customWidth="1"/>
    <col min="7" max="7" width="18.7109375" bestFit="1" customWidth="1"/>
    <col min="8" max="8" width="1.28515625" customWidth="1"/>
    <col min="9" max="9" width="29.42578125" customWidth="1"/>
    <col min="10" max="10" width="1.28515625" customWidth="1"/>
    <col min="11" max="11" width="10.42578125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26.7109375" customWidth="1"/>
    <col min="18" max="18" width="1.28515625" customWidth="1"/>
    <col min="19" max="19" width="0.28515625" customWidth="1"/>
    <col min="20" max="20" width="28.42578125" bestFit="1" customWidth="1"/>
  </cols>
  <sheetData>
    <row r="1" spans="1:20" ht="29.1" customHeight="1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0" ht="21.75" customHeight="1" x14ac:dyDescent="0.2">
      <c r="A2" s="117" t="s">
        <v>32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</row>
    <row r="3" spans="1:20" ht="21.75" customHeight="1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</row>
    <row r="4" spans="1:20" ht="14.45" customHeight="1" x14ac:dyDescent="0.2"/>
    <row r="5" spans="1:20" ht="14.45" customHeight="1" x14ac:dyDescent="0.2">
      <c r="A5" s="118" t="s">
        <v>66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</row>
    <row r="6" spans="1:20" ht="14.45" customHeight="1" x14ac:dyDescent="0.2">
      <c r="A6" s="111" t="s">
        <v>35</v>
      </c>
      <c r="C6" s="111" t="s">
        <v>45</v>
      </c>
      <c r="D6" s="111"/>
      <c r="E6" s="111"/>
      <c r="F6" s="111"/>
      <c r="G6" s="111"/>
      <c r="H6" s="111"/>
      <c r="I6" s="111"/>
      <c r="K6" s="111" t="s">
        <v>46</v>
      </c>
      <c r="L6" s="111"/>
      <c r="M6" s="111"/>
      <c r="N6" s="111"/>
      <c r="O6" s="111"/>
      <c r="P6" s="111"/>
      <c r="Q6" s="111"/>
      <c r="R6" s="111"/>
    </row>
    <row r="7" spans="1:20" ht="42" x14ac:dyDescent="0.2">
      <c r="A7" s="111"/>
      <c r="C7" s="11" t="s">
        <v>13</v>
      </c>
      <c r="D7" s="3"/>
      <c r="E7" s="11" t="s">
        <v>15</v>
      </c>
      <c r="F7" s="3"/>
      <c r="G7" s="11" t="s">
        <v>64</v>
      </c>
      <c r="H7" s="3"/>
      <c r="I7" s="11" t="s">
        <v>67</v>
      </c>
      <c r="K7" s="11" t="s">
        <v>13</v>
      </c>
      <c r="L7" s="3"/>
      <c r="M7" s="11" t="s">
        <v>15</v>
      </c>
      <c r="N7" s="3"/>
      <c r="O7" s="11" t="s">
        <v>64</v>
      </c>
      <c r="P7" s="3"/>
      <c r="Q7" s="146" t="s">
        <v>67</v>
      </c>
      <c r="R7" s="146"/>
    </row>
    <row r="8" spans="1:20" ht="21.75" customHeight="1" x14ac:dyDescent="0.2">
      <c r="A8" s="5" t="s">
        <v>19</v>
      </c>
      <c r="C8" s="6">
        <v>2270802</v>
      </c>
      <c r="E8" s="12">
        <v>28357677277353.602</v>
      </c>
      <c r="F8" s="103"/>
      <c r="G8" s="12">
        <v>23195543234266.602</v>
      </c>
      <c r="H8" s="103"/>
      <c r="I8" s="12">
        <f>E8-G8</f>
        <v>5162134043087</v>
      </c>
      <c r="J8" s="103"/>
      <c r="K8" s="12">
        <v>2270802</v>
      </c>
      <c r="L8" s="103"/>
      <c r="M8" s="12">
        <v>28357677277353.602</v>
      </c>
      <c r="N8" s="103"/>
      <c r="O8" s="12">
        <v>19002649479500</v>
      </c>
      <c r="P8" s="103"/>
      <c r="Q8" s="156">
        <f>M8-O8</f>
        <v>9355027797853.6016</v>
      </c>
      <c r="R8" s="156"/>
    </row>
    <row r="9" spans="1:20" ht="21.75" customHeight="1" thickBot="1" x14ac:dyDescent="0.25">
      <c r="A9" s="7" t="s">
        <v>20</v>
      </c>
      <c r="C9" s="8"/>
      <c r="E9" s="108">
        <f>SUM(E8)</f>
        <v>28357677277353.602</v>
      </c>
      <c r="F9" s="103"/>
      <c r="G9" s="108">
        <f>SUM(G8)</f>
        <v>23195543234266.602</v>
      </c>
      <c r="H9" s="103"/>
      <c r="I9" s="108">
        <f>SUM(I8)</f>
        <v>5162134043087</v>
      </c>
      <c r="J9" s="103"/>
      <c r="K9" s="108"/>
      <c r="L9" s="103"/>
      <c r="M9" s="108">
        <f>SUM(M8)</f>
        <v>28357677277353.602</v>
      </c>
      <c r="N9" s="103"/>
      <c r="O9" s="108">
        <f>SUM(O8)</f>
        <v>19002649479500</v>
      </c>
      <c r="P9" s="103"/>
      <c r="Q9" s="145">
        <f>SUM(Q8)</f>
        <v>9355027797853.6016</v>
      </c>
      <c r="R9" s="145"/>
    </row>
    <row r="11" spans="1:20" x14ac:dyDescent="0.2">
      <c r="A11" s="103"/>
      <c r="B11" s="103"/>
      <c r="C11" s="103"/>
      <c r="D11" s="103"/>
      <c r="E11" s="103"/>
      <c r="F11" s="103"/>
      <c r="G11" s="103"/>
      <c r="H11" s="103"/>
      <c r="I11" s="101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</row>
    <row r="12" spans="1:20" x14ac:dyDescent="0.2">
      <c r="A12" s="103"/>
      <c r="B12" s="103"/>
      <c r="C12" s="103"/>
      <c r="D12" s="103"/>
      <c r="E12" s="103"/>
      <c r="F12" s="103"/>
      <c r="G12" s="101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</row>
    <row r="13" spans="1:20" x14ac:dyDescent="0.2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</row>
    <row r="14" spans="1:20" x14ac:dyDescent="0.2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1"/>
      <c r="R14" s="101"/>
      <c r="S14" s="103"/>
      <c r="T14" s="157"/>
    </row>
    <row r="15" spans="1:20" x14ac:dyDescent="0.2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</row>
    <row r="16" spans="1:20" x14ac:dyDescent="0.2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1"/>
      <c r="R16" s="103"/>
      <c r="S16" s="103"/>
      <c r="T16" s="103"/>
    </row>
    <row r="17" spans="1:20" x14ac:dyDescent="0.2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1"/>
      <c r="P17" s="103"/>
      <c r="Q17" s="103"/>
      <c r="R17" s="103"/>
      <c r="S17" s="103"/>
      <c r="T17" s="103"/>
    </row>
    <row r="18" spans="1:20" x14ac:dyDescent="0.2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58"/>
      <c r="N18" s="103"/>
      <c r="O18" s="103"/>
      <c r="P18" s="103"/>
      <c r="Q18" s="103"/>
      <c r="R18" s="103"/>
      <c r="S18" s="103"/>
      <c r="T18" s="103"/>
    </row>
    <row r="19" spans="1:20" x14ac:dyDescent="0.2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58"/>
      <c r="N19" s="103"/>
      <c r="O19" s="103"/>
      <c r="P19" s="103"/>
      <c r="Q19" s="103"/>
      <c r="R19" s="103"/>
      <c r="S19" s="103"/>
      <c r="T19" s="103"/>
    </row>
    <row r="20" spans="1:20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58"/>
      <c r="N20" s="103"/>
      <c r="O20" s="103"/>
      <c r="P20" s="103"/>
      <c r="Q20" s="103"/>
      <c r="R20" s="103"/>
      <c r="S20" s="103"/>
      <c r="T20" s="103"/>
    </row>
    <row r="21" spans="1:20" x14ac:dyDescent="0.2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58"/>
      <c r="N21" s="103"/>
      <c r="O21" s="103"/>
      <c r="P21" s="103"/>
      <c r="Q21" s="103"/>
      <c r="R21" s="103"/>
      <c r="S21" s="103"/>
      <c r="T21" s="103"/>
    </row>
    <row r="22" spans="1:20" x14ac:dyDescent="0.2">
      <c r="A22" s="103"/>
      <c r="B22" s="103"/>
      <c r="C22" s="158"/>
      <c r="D22" s="103"/>
      <c r="E22" s="158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</row>
    <row r="23" spans="1:20" ht="18.75" x14ac:dyDescent="0.2">
      <c r="A23" s="103"/>
      <c r="B23" s="103"/>
      <c r="C23" s="37"/>
      <c r="D23" s="103"/>
      <c r="E23" s="101"/>
      <c r="F23" s="103"/>
      <c r="G23" s="103"/>
      <c r="H23" s="103"/>
      <c r="I23" s="103"/>
      <c r="J23" s="103"/>
      <c r="K23" s="103"/>
      <c r="L23" s="103"/>
      <c r="M23" s="14"/>
      <c r="N23" s="103"/>
      <c r="O23" s="103"/>
      <c r="P23" s="103"/>
      <c r="Q23" s="103"/>
      <c r="R23" s="103"/>
      <c r="S23" s="103"/>
      <c r="T23" s="103"/>
    </row>
    <row r="24" spans="1:20" x14ac:dyDescent="0.2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1"/>
      <c r="N24" s="103"/>
      <c r="O24" s="103"/>
      <c r="P24" s="103"/>
      <c r="Q24" s="103"/>
      <c r="R24" s="103"/>
      <c r="S24" s="103"/>
      <c r="T24" s="103"/>
    </row>
    <row r="25" spans="1:20" x14ac:dyDescent="0.2">
      <c r="A25" s="103"/>
      <c r="B25" s="103"/>
      <c r="C25" s="103"/>
      <c r="D25" s="103"/>
      <c r="E25" s="101"/>
      <c r="F25" s="103"/>
      <c r="G25" s="158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</row>
    <row r="26" spans="1:20" x14ac:dyDescent="0.2">
      <c r="A26" s="103"/>
      <c r="B26" s="103"/>
      <c r="C26" s="103"/>
      <c r="D26" s="103"/>
      <c r="E26" s="101"/>
      <c r="F26" s="103"/>
      <c r="G26" s="158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</row>
    <row r="27" spans="1:20" x14ac:dyDescent="0.2">
      <c r="A27" s="103"/>
      <c r="B27" s="103"/>
      <c r="C27" s="103"/>
      <c r="D27" s="103"/>
      <c r="E27" s="101"/>
      <c r="F27" s="103"/>
      <c r="G27" s="158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</row>
    <row r="28" spans="1:20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20"/>
  <sheetViews>
    <sheetView showGridLines="0" rightToLeft="1" view="pageBreakPreview" topLeftCell="D1" zoomScaleNormal="100" zoomScaleSheetLayoutView="100" workbookViewId="0">
      <selection activeCell="H11" sqref="H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8.7109375" bestFit="1" customWidth="1"/>
    <col min="9" max="9" width="1.28515625" customWidth="1"/>
    <col min="10" max="10" width="18.5703125" bestFit="1" customWidth="1"/>
    <col min="11" max="11" width="1.28515625" customWidth="1"/>
    <col min="12" max="12" width="14.28515625" customWidth="1"/>
    <col min="13" max="13" width="1.28515625" customWidth="1"/>
    <col min="14" max="14" width="17.85546875" bestFit="1" customWidth="1"/>
    <col min="15" max="15" width="1.28515625" customWidth="1"/>
    <col min="16" max="16" width="14.28515625" customWidth="1"/>
    <col min="17" max="17" width="1.28515625" customWidth="1"/>
    <col min="18" max="18" width="16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8.7109375" bestFit="1" customWidth="1"/>
    <col min="29" max="29" width="0.28515625" customWidth="1"/>
  </cols>
  <sheetData>
    <row r="1" spans="1:28" ht="29.1" customHeight="1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28" ht="21.75" customHeight="1" x14ac:dyDescent="0.2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</row>
    <row r="3" spans="1:28" ht="21.75" customHeight="1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</row>
    <row r="4" spans="1:28" ht="14.45" customHeight="1" x14ac:dyDescent="0.2">
      <c r="A4" s="1" t="s">
        <v>3</v>
      </c>
      <c r="B4" s="118" t="s">
        <v>4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</row>
    <row r="5" spans="1:28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4.45" customHeight="1" x14ac:dyDescent="0.2">
      <c r="A6" s="118" t="s">
        <v>5</v>
      </c>
      <c r="B6" s="118"/>
      <c r="C6" s="118" t="s">
        <v>6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</row>
    <row r="7" spans="1:28" ht="14.45" customHeight="1" x14ac:dyDescent="0.2">
      <c r="F7" s="111" t="s">
        <v>7</v>
      </c>
      <c r="G7" s="111"/>
      <c r="H7" s="111"/>
      <c r="I7" s="111"/>
      <c r="J7" s="111"/>
      <c r="L7" s="111" t="s">
        <v>8</v>
      </c>
      <c r="M7" s="111"/>
      <c r="N7" s="111"/>
      <c r="O7" s="111"/>
      <c r="P7" s="111"/>
      <c r="Q7" s="111"/>
      <c r="R7" s="111"/>
      <c r="T7" s="111" t="s">
        <v>9</v>
      </c>
      <c r="U7" s="111"/>
      <c r="V7" s="111"/>
      <c r="W7" s="111"/>
      <c r="X7" s="111"/>
      <c r="Y7" s="111"/>
      <c r="Z7" s="111"/>
      <c r="AA7" s="111"/>
      <c r="AB7" s="111"/>
    </row>
    <row r="8" spans="1:28" ht="14.45" customHeight="1" x14ac:dyDescent="0.2">
      <c r="F8" s="3"/>
      <c r="G8" s="3"/>
      <c r="H8" s="3"/>
      <c r="I8" s="3"/>
      <c r="J8" s="3"/>
      <c r="L8" s="116" t="s">
        <v>10</v>
      </c>
      <c r="M8" s="116"/>
      <c r="N8" s="116"/>
      <c r="O8" s="3"/>
      <c r="P8" s="116" t="s">
        <v>11</v>
      </c>
      <c r="Q8" s="116"/>
      <c r="R8" s="116"/>
      <c r="T8" s="3"/>
      <c r="U8" s="3"/>
      <c r="V8" s="3"/>
      <c r="W8" s="3"/>
      <c r="X8" s="3"/>
      <c r="Y8" s="3"/>
      <c r="Z8" s="3"/>
      <c r="AA8" s="3"/>
      <c r="AB8" s="3"/>
    </row>
    <row r="9" spans="1:28" ht="14.45" customHeight="1" x14ac:dyDescent="0.2">
      <c r="A9" s="111" t="s">
        <v>12</v>
      </c>
      <c r="B9" s="111"/>
      <c r="C9" s="111"/>
      <c r="E9" s="111" t="s">
        <v>13</v>
      </c>
      <c r="F9" s="111"/>
      <c r="H9" s="2" t="s">
        <v>14</v>
      </c>
      <c r="J9" s="2" t="s">
        <v>15</v>
      </c>
      <c r="L9" s="4" t="s">
        <v>13</v>
      </c>
      <c r="M9" s="3"/>
      <c r="N9" s="4" t="s">
        <v>14</v>
      </c>
      <c r="P9" s="4" t="s">
        <v>13</v>
      </c>
      <c r="Q9" s="3"/>
      <c r="R9" s="4" t="s">
        <v>16</v>
      </c>
      <c r="T9" s="2" t="s">
        <v>13</v>
      </c>
      <c r="V9" s="2" t="s">
        <v>17</v>
      </c>
      <c r="X9" s="2" t="s">
        <v>14</v>
      </c>
      <c r="Z9" s="2" t="s">
        <v>15</v>
      </c>
      <c r="AB9" s="2" t="s">
        <v>18</v>
      </c>
    </row>
    <row r="10" spans="1:28" s="24" customFormat="1" ht="21.75" customHeight="1" x14ac:dyDescent="0.2">
      <c r="A10" s="112" t="s">
        <v>19</v>
      </c>
      <c r="B10" s="112"/>
      <c r="C10" s="112"/>
      <c r="D10" s="22"/>
      <c r="E10" s="113">
        <v>2241210</v>
      </c>
      <c r="F10" s="114"/>
      <c r="H10" s="25">
        <v>18500791869634</v>
      </c>
      <c r="J10" s="25">
        <v>22693685624400</v>
      </c>
      <c r="L10" s="25">
        <v>90592</v>
      </c>
      <c r="N10" s="25">
        <v>1010802974850</v>
      </c>
      <c r="P10" s="25">
        <v>-61000</v>
      </c>
      <c r="R10" s="75">
        <v>758784536000</v>
      </c>
      <c r="T10" s="25">
        <f>E10+L10+P10</f>
        <v>2270802</v>
      </c>
      <c r="V10" s="25">
        <v>12518000</v>
      </c>
      <c r="X10" s="25">
        <v>19002649479500</v>
      </c>
      <c r="Z10" s="25">
        <v>28357677277353.602</v>
      </c>
      <c r="AB10" s="29">
        <f>Z10/AB15</f>
        <v>0.99625115440666878</v>
      </c>
    </row>
    <row r="11" spans="1:28" s="24" customFormat="1" ht="21.75" customHeight="1" x14ac:dyDescent="0.2">
      <c r="A11" s="115" t="s">
        <v>20</v>
      </c>
      <c r="B11" s="115"/>
      <c r="C11" s="115"/>
      <c r="D11" s="115"/>
      <c r="F11" s="26"/>
      <c r="H11" s="26">
        <f>SUM(H10)</f>
        <v>18500791869634</v>
      </c>
      <c r="J11" s="26">
        <f>SUM(J10)</f>
        <v>22693685624400</v>
      </c>
      <c r="L11" s="26"/>
      <c r="N11" s="26">
        <f>SUM(N10)</f>
        <v>1010802974850</v>
      </c>
      <c r="P11" s="26"/>
      <c r="R11" s="26">
        <f>SUM(R10)</f>
        <v>758784536000</v>
      </c>
      <c r="T11" s="26"/>
      <c r="V11" s="26"/>
      <c r="X11" s="26">
        <f>SUM(X10)</f>
        <v>19002649479500</v>
      </c>
      <c r="Z11" s="26">
        <f>SUM(Z10)</f>
        <v>28357677277353.602</v>
      </c>
      <c r="AB11" s="30">
        <f>SUM(AB10)</f>
        <v>0.99625115440666878</v>
      </c>
    </row>
    <row r="15" spans="1:28" ht="18.75" x14ac:dyDescent="0.2">
      <c r="AB15" s="78">
        <v>28464385864870</v>
      </c>
    </row>
    <row r="16" spans="1:28" x14ac:dyDescent="0.2">
      <c r="P16" s="28"/>
    </row>
    <row r="18" spans="16:16" x14ac:dyDescent="0.2">
      <c r="P18" s="28"/>
    </row>
    <row r="20" spans="16:16" x14ac:dyDescent="0.2">
      <c r="P20" s="28"/>
    </row>
  </sheetData>
  <mergeCells count="16">
    <mergeCell ref="A1:AB1"/>
    <mergeCell ref="A2:AB2"/>
    <mergeCell ref="A3:AB3"/>
    <mergeCell ref="B4:AB4"/>
    <mergeCell ref="A6:B6"/>
    <mergeCell ref="C6:AB6"/>
    <mergeCell ref="F7:J7"/>
    <mergeCell ref="L7:R7"/>
    <mergeCell ref="T7:AB7"/>
    <mergeCell ref="L8:N8"/>
    <mergeCell ref="P8:R8"/>
    <mergeCell ref="A9:C9"/>
    <mergeCell ref="E9:F9"/>
    <mergeCell ref="A10:C10"/>
    <mergeCell ref="E10:F10"/>
    <mergeCell ref="A11:D11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Y16"/>
  <sheetViews>
    <sheetView showGridLines="0" rightToLeft="1" view="pageBreakPreview" zoomScale="89" zoomScaleNormal="100" zoomScaleSheetLayoutView="89" workbookViewId="0">
      <selection activeCell="M25" sqref="M25"/>
    </sheetView>
  </sheetViews>
  <sheetFormatPr defaultRowHeight="12.75" x14ac:dyDescent="0.2"/>
  <cols>
    <col min="1" max="1" width="47.42578125" bestFit="1" customWidth="1"/>
    <col min="2" max="2" width="1.28515625" customWidth="1"/>
    <col min="3" max="3" width="20.140625" customWidth="1"/>
    <col min="4" max="4" width="1.28515625" customWidth="1"/>
    <col min="5" max="5" width="13" customWidth="1"/>
    <col min="6" max="6" width="1.28515625" customWidth="1"/>
    <col min="7" max="7" width="13" customWidth="1"/>
    <col min="8" max="8" width="1.28515625" customWidth="1"/>
    <col min="9" max="9" width="6.42578125" customWidth="1"/>
    <col min="10" max="10" width="1.28515625" customWidth="1"/>
    <col min="11" max="11" width="5.140625" customWidth="1"/>
    <col min="12" max="12" width="1.28515625" customWidth="1"/>
    <col min="13" max="13" width="14.7109375" bestFit="1" customWidth="1"/>
    <col min="14" max="14" width="1.28515625" customWidth="1"/>
    <col min="15" max="15" width="2.5703125" customWidth="1"/>
    <col min="16" max="16" width="1.28515625" customWidth="1"/>
    <col min="17" max="17" width="9.140625" customWidth="1"/>
    <col min="18" max="18" width="1.28515625" customWidth="1"/>
    <col min="19" max="19" width="2.5703125" customWidth="1"/>
    <col min="20" max="22" width="1.28515625" customWidth="1"/>
    <col min="23" max="23" width="6.42578125" customWidth="1"/>
    <col min="24" max="24" width="1.28515625" customWidth="1"/>
    <col min="25" max="25" width="2.5703125" customWidth="1"/>
    <col min="26" max="28" width="1.28515625" customWidth="1"/>
    <col min="29" max="29" width="6.42578125" customWidth="1"/>
    <col min="30" max="30" width="1.28515625" customWidth="1"/>
    <col min="31" max="31" width="2.5703125" customWidth="1"/>
    <col min="32" max="34" width="1.28515625" customWidth="1"/>
    <col min="35" max="35" width="9.140625" customWidth="1"/>
    <col min="36" max="36" width="1.28515625" customWidth="1"/>
    <col min="37" max="37" width="2.5703125" customWidth="1"/>
    <col min="38" max="38" width="1.28515625" customWidth="1"/>
    <col min="39" max="39" width="9.140625" customWidth="1"/>
    <col min="40" max="40" width="1.28515625" customWidth="1"/>
    <col min="41" max="41" width="2.5703125" customWidth="1"/>
    <col min="42" max="42" width="1.28515625" customWidth="1"/>
    <col min="43" max="43" width="9.140625" customWidth="1"/>
    <col min="44" max="44" width="1.28515625" customWidth="1"/>
    <col min="45" max="45" width="2.5703125" customWidth="1"/>
    <col min="46" max="46" width="1.28515625" customWidth="1"/>
    <col min="47" max="47" width="11.7109375" customWidth="1"/>
    <col min="48" max="49" width="1.28515625" customWidth="1"/>
    <col min="50" max="50" width="13" customWidth="1"/>
    <col min="51" max="51" width="7.7109375" customWidth="1"/>
    <col min="52" max="52" width="0.28515625" customWidth="1"/>
  </cols>
  <sheetData>
    <row r="1" spans="1:51" ht="29.1" customHeight="1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51" ht="25.5" x14ac:dyDescent="0.2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</row>
    <row r="3" spans="1:51" ht="25.5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1" ht="14.45" customHeight="1" x14ac:dyDescent="0.2"/>
    <row r="5" spans="1:51" s="16" customFormat="1" ht="21.75" customHeight="1" x14ac:dyDescent="0.2">
      <c r="A5" s="123" t="s">
        <v>26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</row>
    <row r="6" spans="1:51" s="16" customFormat="1" ht="14.45" customHeigh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</row>
    <row r="7" spans="1:51" ht="19.5" customHeight="1" x14ac:dyDescent="0.5">
      <c r="A7" s="79"/>
      <c r="B7" s="79"/>
      <c r="C7" s="79"/>
      <c r="D7" s="79"/>
      <c r="E7" s="124" t="s">
        <v>7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79"/>
      <c r="Q7" s="124" t="s">
        <v>9</v>
      </c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79"/>
    </row>
    <row r="8" spans="1:51" ht="25.5" customHeight="1" x14ac:dyDescent="0.5">
      <c r="A8" s="80" t="s">
        <v>21</v>
      </c>
      <c r="B8" s="79"/>
      <c r="C8" s="81" t="s">
        <v>68</v>
      </c>
      <c r="D8" s="79"/>
      <c r="E8" s="82" t="s">
        <v>24</v>
      </c>
      <c r="F8" s="83"/>
      <c r="G8" s="82" t="s">
        <v>25</v>
      </c>
      <c r="H8" s="83"/>
      <c r="I8" s="125" t="s">
        <v>22</v>
      </c>
      <c r="J8" s="125"/>
      <c r="K8" s="125"/>
      <c r="L8" s="83"/>
      <c r="M8" s="125" t="s">
        <v>23</v>
      </c>
      <c r="N8" s="125"/>
      <c r="O8" s="125"/>
      <c r="P8" s="79"/>
      <c r="Q8" s="125" t="s">
        <v>24</v>
      </c>
      <c r="R8" s="125"/>
      <c r="S8" s="125"/>
      <c r="T8" s="125"/>
      <c r="U8" s="125"/>
      <c r="V8" s="83"/>
      <c r="W8" s="125" t="s">
        <v>25</v>
      </c>
      <c r="X8" s="125"/>
      <c r="Y8" s="125"/>
      <c r="Z8" s="125"/>
      <c r="AA8" s="125"/>
      <c r="AB8" s="83"/>
      <c r="AC8" s="125" t="s">
        <v>22</v>
      </c>
      <c r="AD8" s="125"/>
      <c r="AE8" s="125"/>
      <c r="AF8" s="125"/>
      <c r="AG8" s="125"/>
      <c r="AH8" s="83"/>
      <c r="AI8" s="125" t="s">
        <v>23</v>
      </c>
      <c r="AJ8" s="125"/>
      <c r="AK8" s="125"/>
      <c r="AL8" s="79"/>
    </row>
    <row r="9" spans="1:51" ht="7.5" customHeight="1" x14ac:dyDescent="0.5">
      <c r="A9" s="83"/>
      <c r="B9" s="79"/>
      <c r="C9" s="79"/>
      <c r="D9" s="79"/>
      <c r="E9" s="83"/>
      <c r="F9" s="79"/>
      <c r="G9" s="83"/>
      <c r="H9" s="79"/>
      <c r="I9" s="83"/>
      <c r="J9" s="83"/>
      <c r="K9" s="83"/>
      <c r="L9" s="79"/>
      <c r="M9" s="83"/>
      <c r="N9" s="83"/>
      <c r="O9" s="83"/>
      <c r="P9" s="79"/>
      <c r="Q9" s="83"/>
      <c r="R9" s="83"/>
      <c r="S9" s="83"/>
      <c r="T9" s="83"/>
      <c r="U9" s="83"/>
      <c r="V9" s="79"/>
      <c r="W9" s="83"/>
      <c r="X9" s="83"/>
      <c r="Y9" s="83"/>
      <c r="Z9" s="83"/>
      <c r="AA9" s="83"/>
      <c r="AB9" s="79"/>
      <c r="AC9" s="83"/>
      <c r="AD9" s="83"/>
      <c r="AE9" s="83"/>
      <c r="AF9" s="83"/>
      <c r="AG9" s="83"/>
      <c r="AH9" s="79"/>
      <c r="AI9" s="83"/>
      <c r="AJ9" s="83"/>
      <c r="AK9" s="83"/>
      <c r="AL9" s="79"/>
    </row>
    <row r="10" spans="1:51" ht="30" customHeight="1" x14ac:dyDescent="0.5">
      <c r="A10" s="84" t="s">
        <v>69</v>
      </c>
      <c r="B10" s="84"/>
      <c r="C10" s="85" t="s">
        <v>70</v>
      </c>
      <c r="D10" s="79"/>
      <c r="E10" s="85" t="s">
        <v>75</v>
      </c>
      <c r="F10" s="79"/>
      <c r="G10" s="86">
        <v>260</v>
      </c>
      <c r="H10" s="86"/>
      <c r="I10" s="121">
        <v>611255</v>
      </c>
      <c r="J10" s="121"/>
      <c r="K10" s="121"/>
      <c r="L10" s="79"/>
      <c r="M10" s="85" t="s">
        <v>76</v>
      </c>
      <c r="N10" s="79"/>
      <c r="O10" s="79"/>
      <c r="P10" s="107"/>
      <c r="Q10" s="121" t="s">
        <v>84</v>
      </c>
      <c r="R10" s="121"/>
      <c r="S10" s="121"/>
      <c r="T10" s="121"/>
      <c r="U10" s="79"/>
      <c r="V10" s="79"/>
      <c r="W10" s="121">
        <v>93</v>
      </c>
      <c r="X10" s="121"/>
      <c r="Y10" s="121"/>
      <c r="Z10" s="121"/>
      <c r="AA10" s="121"/>
      <c r="AB10" s="79"/>
      <c r="AC10" s="120">
        <v>708242</v>
      </c>
      <c r="AD10" s="120"/>
      <c r="AE10" s="120"/>
      <c r="AF10" s="120"/>
      <c r="AG10" s="79"/>
      <c r="AH10" s="79"/>
      <c r="AI10" s="121" t="s">
        <v>83</v>
      </c>
      <c r="AJ10" s="121"/>
      <c r="AK10" s="121"/>
      <c r="AL10" s="121"/>
    </row>
    <row r="11" spans="1:51" ht="26.25" customHeight="1" x14ac:dyDescent="0.5">
      <c r="A11" s="84" t="s">
        <v>71</v>
      </c>
      <c r="B11" s="84"/>
      <c r="C11" s="85" t="s">
        <v>72</v>
      </c>
      <c r="D11" s="79"/>
      <c r="E11" s="85" t="s">
        <v>75</v>
      </c>
      <c r="F11" s="79"/>
      <c r="G11" s="86">
        <v>0</v>
      </c>
      <c r="H11" s="86"/>
      <c r="I11" s="121">
        <v>100526463</v>
      </c>
      <c r="J11" s="121"/>
      <c r="K11" s="121"/>
      <c r="L11" s="79"/>
      <c r="M11" s="85" t="s">
        <v>77</v>
      </c>
      <c r="N11" s="79"/>
      <c r="O11" s="79"/>
      <c r="P11" s="106"/>
      <c r="Q11" s="121" t="s">
        <v>102</v>
      </c>
      <c r="R11" s="121"/>
      <c r="S11" s="121"/>
      <c r="T11" s="107"/>
      <c r="U11" s="88"/>
      <c r="V11" s="88"/>
      <c r="W11" s="122">
        <v>0</v>
      </c>
      <c r="X11" s="122"/>
      <c r="Y11" s="122"/>
      <c r="Z11" s="122"/>
      <c r="AA11" s="88"/>
      <c r="AB11" s="88"/>
      <c r="AC11" s="119">
        <v>0</v>
      </c>
      <c r="AD11" s="119"/>
      <c r="AE11" s="119"/>
      <c r="AF11" s="88"/>
      <c r="AG11" s="88"/>
      <c r="AH11" s="88"/>
      <c r="AI11" s="121" t="s">
        <v>102</v>
      </c>
      <c r="AJ11" s="121"/>
      <c r="AK11" s="121"/>
      <c r="AL11" s="89"/>
    </row>
    <row r="12" spans="1:51" ht="28.5" customHeight="1" x14ac:dyDescent="0.5">
      <c r="A12" s="84" t="s">
        <v>73</v>
      </c>
      <c r="B12" s="84"/>
      <c r="C12" s="85" t="s">
        <v>74</v>
      </c>
      <c r="D12" s="79"/>
      <c r="E12" s="85" t="s">
        <v>75</v>
      </c>
      <c r="F12" s="79"/>
      <c r="G12" s="86">
        <v>34</v>
      </c>
      <c r="H12" s="86"/>
      <c r="I12" s="121">
        <v>732939</v>
      </c>
      <c r="J12" s="121"/>
      <c r="K12" s="121"/>
      <c r="L12" s="79"/>
      <c r="M12" s="85" t="s">
        <v>78</v>
      </c>
      <c r="N12" s="79"/>
      <c r="O12" s="79"/>
      <c r="P12" s="107"/>
      <c r="Q12" s="121" t="s">
        <v>102</v>
      </c>
      <c r="R12" s="121"/>
      <c r="S12" s="121"/>
      <c r="T12" s="107"/>
      <c r="U12" s="79"/>
      <c r="V12" s="79"/>
      <c r="W12" s="122">
        <v>0</v>
      </c>
      <c r="X12" s="122"/>
      <c r="Y12" s="122"/>
      <c r="Z12" s="122"/>
      <c r="AA12" s="79"/>
      <c r="AB12" s="79"/>
      <c r="AC12" s="119">
        <v>0</v>
      </c>
      <c r="AD12" s="119"/>
      <c r="AE12" s="119"/>
      <c r="AF12" s="79"/>
      <c r="AG12" s="79"/>
      <c r="AH12" s="79"/>
      <c r="AI12" s="119" t="s">
        <v>102</v>
      </c>
      <c r="AJ12" s="119"/>
      <c r="AK12" s="119"/>
      <c r="AL12" s="79"/>
    </row>
    <row r="13" spans="1:51" ht="23.25" customHeight="1" x14ac:dyDescent="0.5">
      <c r="A13" s="84" t="s">
        <v>79</v>
      </c>
      <c r="B13" s="79"/>
      <c r="C13" s="85" t="s">
        <v>80</v>
      </c>
      <c r="D13" s="79"/>
      <c r="E13" s="107" t="s">
        <v>102</v>
      </c>
      <c r="F13" s="87"/>
      <c r="G13" s="87">
        <v>0</v>
      </c>
      <c r="H13" s="87"/>
      <c r="I13" s="119" t="s">
        <v>102</v>
      </c>
      <c r="J13" s="119"/>
      <c r="K13" s="119"/>
      <c r="L13" s="87"/>
      <c r="M13" s="121" t="s">
        <v>102</v>
      </c>
      <c r="N13" s="121"/>
      <c r="O13" s="121"/>
      <c r="P13" s="121" t="s">
        <v>81</v>
      </c>
      <c r="Q13" s="121"/>
      <c r="R13" s="121"/>
      <c r="S13" s="121"/>
      <c r="T13" s="107"/>
      <c r="U13" s="79"/>
      <c r="V13" s="79"/>
      <c r="W13" s="121">
        <v>14</v>
      </c>
      <c r="X13" s="121"/>
      <c r="Y13" s="121"/>
      <c r="Z13" s="121"/>
      <c r="AA13" s="79"/>
      <c r="AB13" s="79"/>
      <c r="AC13" s="120">
        <v>972110</v>
      </c>
      <c r="AD13" s="120"/>
      <c r="AE13" s="120"/>
      <c r="AF13" s="120"/>
      <c r="AG13" s="79"/>
      <c r="AH13" s="79"/>
      <c r="AI13" s="121" t="s">
        <v>82</v>
      </c>
      <c r="AJ13" s="121"/>
      <c r="AK13" s="121"/>
      <c r="AL13" s="121"/>
    </row>
    <row r="14" spans="1:51" ht="14.45" customHeight="1" x14ac:dyDescent="0.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85"/>
      <c r="AJ14" s="85"/>
      <c r="AK14" s="85"/>
      <c r="AL14" s="85"/>
    </row>
    <row r="15" spans="1:51" ht="14.45" customHeight="1" x14ac:dyDescent="0.2"/>
    <row r="16" spans="1:51" ht="21.75" customHeight="1" x14ac:dyDescent="0.2"/>
  </sheetData>
  <mergeCells count="33">
    <mergeCell ref="I13:K13"/>
    <mergeCell ref="A1:AL1"/>
    <mergeCell ref="A2:AL2"/>
    <mergeCell ref="A3:AL3"/>
    <mergeCell ref="I12:K12"/>
    <mergeCell ref="M13:O13"/>
    <mergeCell ref="A5:AY5"/>
    <mergeCell ref="E7:O7"/>
    <mergeCell ref="Q7:AK7"/>
    <mergeCell ref="I8:K8"/>
    <mergeCell ref="M8:O8"/>
    <mergeCell ref="Q8:U8"/>
    <mergeCell ref="W8:AA8"/>
    <mergeCell ref="AC8:AG8"/>
    <mergeCell ref="AI8:AK8"/>
    <mergeCell ref="I10:K10"/>
    <mergeCell ref="I11:K11"/>
    <mergeCell ref="AC12:AE12"/>
    <mergeCell ref="AI11:AK11"/>
    <mergeCell ref="Q10:T10"/>
    <mergeCell ref="P13:S13"/>
    <mergeCell ref="W10:AA10"/>
    <mergeCell ref="W13:Z13"/>
    <mergeCell ref="AI10:AL10"/>
    <mergeCell ref="AI13:AL13"/>
    <mergeCell ref="AI12:AK12"/>
    <mergeCell ref="AC10:AF10"/>
    <mergeCell ref="AC13:AF13"/>
    <mergeCell ref="W11:Z11"/>
    <mergeCell ref="AC11:AE11"/>
    <mergeCell ref="Q12:S12"/>
    <mergeCell ref="Q11:S11"/>
    <mergeCell ref="W12:Z12"/>
  </mergeCells>
  <pageMargins left="0.39" right="0.39" top="0.39" bottom="0.39" header="0" footer="0"/>
  <pageSetup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B1:M13"/>
  <sheetViews>
    <sheetView showGridLines="0" rightToLeft="1" view="pageBreakPreview" zoomScale="98" zoomScaleNormal="100" zoomScaleSheetLayoutView="98" workbookViewId="0">
      <selection activeCell="E10" sqref="E10"/>
    </sheetView>
  </sheetViews>
  <sheetFormatPr defaultRowHeight="12.75" x14ac:dyDescent="0.2"/>
  <cols>
    <col min="1" max="1" width="1" customWidth="1"/>
    <col min="2" max="2" width="5.85546875" bestFit="1" customWidth="1"/>
    <col min="3" max="3" width="45.5703125" customWidth="1"/>
    <col min="4" max="4" width="1.28515625" customWidth="1"/>
    <col min="5" max="5" width="15" bestFit="1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8.7109375" bestFit="1" customWidth="1"/>
    <col min="12" max="12" width="1.28515625" customWidth="1"/>
    <col min="13" max="13" width="18.28515625" bestFit="1" customWidth="1"/>
    <col min="14" max="14" width="0.28515625" customWidth="1"/>
  </cols>
  <sheetData>
    <row r="1" spans="2:13" ht="29.1" customHeight="1" x14ac:dyDescent="0.2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ht="21.75" customHeight="1" x14ac:dyDescent="0.2">
      <c r="B2" s="117" t="s">
        <v>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2:13" ht="21.75" customHeight="1" x14ac:dyDescent="0.2">
      <c r="B3" s="117" t="s">
        <v>2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2:13" ht="14.45" customHeight="1" x14ac:dyDescent="0.2"/>
    <row r="5" spans="2:13" ht="24" customHeight="1" x14ac:dyDescent="0.2">
      <c r="B5" s="34" t="s">
        <v>85</v>
      </c>
      <c r="C5" s="118" t="s">
        <v>27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</row>
    <row r="6" spans="2:13" s="16" customFormat="1" ht="20.25" x14ac:dyDescent="0.5"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</row>
    <row r="7" spans="2:13" ht="24.75" customHeight="1" x14ac:dyDescent="0.5">
      <c r="B7" s="79"/>
      <c r="C7" s="79"/>
      <c r="D7" s="79"/>
      <c r="E7" s="91" t="s">
        <v>7</v>
      </c>
      <c r="F7" s="79"/>
      <c r="G7" s="126" t="s">
        <v>8</v>
      </c>
      <c r="H7" s="126"/>
      <c r="I7" s="126"/>
      <c r="J7" s="79"/>
      <c r="K7" s="91" t="s">
        <v>9</v>
      </c>
      <c r="L7" s="79"/>
      <c r="M7" s="79"/>
    </row>
    <row r="8" spans="2:13" ht="21.75" x14ac:dyDescent="0.5">
      <c r="B8" s="126" t="s">
        <v>28</v>
      </c>
      <c r="C8" s="126"/>
      <c r="D8" s="79"/>
      <c r="E8" s="92" t="s">
        <v>29</v>
      </c>
      <c r="F8" s="79"/>
      <c r="G8" s="92" t="s">
        <v>30</v>
      </c>
      <c r="H8" s="79"/>
      <c r="I8" s="92" t="s">
        <v>31</v>
      </c>
      <c r="J8" s="79"/>
      <c r="K8" s="92" t="s">
        <v>29</v>
      </c>
      <c r="L8" s="79"/>
      <c r="M8" s="92" t="s">
        <v>18</v>
      </c>
    </row>
    <row r="9" spans="2:13" ht="21" thickBot="1" x14ac:dyDescent="0.55000000000000004">
      <c r="B9" s="119" t="s">
        <v>87</v>
      </c>
      <c r="C9" s="119"/>
      <c r="D9" s="79"/>
      <c r="E9" s="93">
        <v>50189798110</v>
      </c>
      <c r="F9" s="85"/>
      <c r="G9" s="94">
        <v>2066471729527</v>
      </c>
      <c r="H9" s="85"/>
      <c r="I9" s="93">
        <v>2090828350700</v>
      </c>
      <c r="J9" s="85"/>
      <c r="K9" s="93">
        <f>E9+G9-I9</f>
        <v>25833176937</v>
      </c>
      <c r="L9" s="85"/>
      <c r="M9" s="95">
        <f>K9/سهام!AB15</f>
        <v>9.0756136667197976E-4</v>
      </c>
    </row>
    <row r="10" spans="2:13" ht="23.25" thickTop="1" thickBot="1" x14ac:dyDescent="0.55000000000000004">
      <c r="B10" s="127" t="s">
        <v>20</v>
      </c>
      <c r="C10" s="127"/>
      <c r="D10" s="79"/>
      <c r="E10" s="94">
        <f>SUM(E9:E9)</f>
        <v>50189798110</v>
      </c>
      <c r="F10" s="85"/>
      <c r="G10" s="94">
        <f>SUM(G9:G9)</f>
        <v>2066471729527</v>
      </c>
      <c r="H10" s="85"/>
      <c r="I10" s="94">
        <f>SUM(I9:I9)</f>
        <v>2090828350700</v>
      </c>
      <c r="J10" s="85"/>
      <c r="K10" s="94">
        <f>SUM(K9:K9)</f>
        <v>25833176937</v>
      </c>
      <c r="L10" s="85"/>
      <c r="M10" s="96">
        <f>SUM(M9)</f>
        <v>9.0756136667197976E-4</v>
      </c>
    </row>
    <row r="11" spans="2:13" ht="13.5" thickTop="1" x14ac:dyDescent="0.2"/>
    <row r="13" spans="2:13" x14ac:dyDescent="0.2">
      <c r="K13" s="28"/>
    </row>
  </sheetData>
  <mergeCells count="8">
    <mergeCell ref="G7:I7"/>
    <mergeCell ref="B8:C8"/>
    <mergeCell ref="B9:C9"/>
    <mergeCell ref="B10:C10"/>
    <mergeCell ref="B1:M1"/>
    <mergeCell ref="B2:M2"/>
    <mergeCell ref="B3:M3"/>
    <mergeCell ref="C5:M5"/>
  </mergeCells>
  <pageMargins left="0.39" right="0.39" top="0.39" bottom="0.39" header="0" footer="0"/>
  <pageSetup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1"/>
  <sheetViews>
    <sheetView showGridLines="0" rightToLeft="1" view="pageBreakPreview" zoomScale="91" zoomScaleNormal="100" zoomScaleSheetLayoutView="91" workbookViewId="0">
      <selection activeCell="H18" sqref="H18"/>
    </sheetView>
  </sheetViews>
  <sheetFormatPr defaultRowHeight="12.75" x14ac:dyDescent="0.2"/>
  <cols>
    <col min="1" max="1" width="2.5703125" customWidth="1"/>
    <col min="2" max="2" width="51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1.75" customHeight="1" x14ac:dyDescent="0.2">
      <c r="A2" s="117" t="s">
        <v>32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21.75" customHeight="1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4.45" customHeight="1" x14ac:dyDescent="0.2"/>
    <row r="5" spans="1:10" ht="29.1" customHeight="1" x14ac:dyDescent="0.2">
      <c r="A5" s="1" t="s">
        <v>33</v>
      </c>
      <c r="B5" s="118" t="s">
        <v>34</v>
      </c>
      <c r="C5" s="118"/>
      <c r="D5" s="118"/>
      <c r="E5" s="118"/>
      <c r="F5" s="118"/>
      <c r="G5" s="118"/>
      <c r="H5" s="118"/>
      <c r="I5" s="118"/>
      <c r="J5" s="118"/>
    </row>
    <row r="6" spans="1:10" ht="14.45" customHeight="1" x14ac:dyDescent="0.2"/>
    <row r="7" spans="1:10" ht="14.45" customHeight="1" x14ac:dyDescent="0.2">
      <c r="A7" s="111" t="s">
        <v>35</v>
      </c>
      <c r="B7" s="111"/>
      <c r="D7" s="2" t="s">
        <v>36</v>
      </c>
      <c r="F7" s="2" t="s">
        <v>29</v>
      </c>
      <c r="H7" s="2" t="s">
        <v>37</v>
      </c>
      <c r="J7" s="2" t="s">
        <v>38</v>
      </c>
    </row>
    <row r="8" spans="1:10" ht="21.75" customHeight="1" x14ac:dyDescent="0.2">
      <c r="A8" s="128" t="s">
        <v>39</v>
      </c>
      <c r="B8" s="128"/>
      <c r="D8" s="42" t="s">
        <v>40</v>
      </c>
      <c r="E8" s="24"/>
      <c r="F8" s="23">
        <f>'درآمد سرمایه گذاری در سهام'!J13</f>
        <v>5411973214103</v>
      </c>
      <c r="G8" s="24"/>
      <c r="H8" s="40">
        <f>F8/F11</f>
        <v>0.99979205844434904</v>
      </c>
      <c r="I8" s="24"/>
      <c r="J8" s="40">
        <f>F8/سهام!AB15</f>
        <v>0.19013138873943933</v>
      </c>
    </row>
    <row r="9" spans="1:10" ht="21.75" customHeight="1" x14ac:dyDescent="0.2">
      <c r="A9" s="129" t="s">
        <v>41</v>
      </c>
      <c r="B9" s="129"/>
      <c r="D9" s="43" t="s">
        <v>88</v>
      </c>
      <c r="E9" s="24"/>
      <c r="F9" s="44">
        <f>'درآمد سپرده بانکی'!D11</f>
        <v>200212487</v>
      </c>
      <c r="G9" s="24"/>
      <c r="H9" s="48">
        <f>F9/F11</f>
        <v>3.6986667632125285E-5</v>
      </c>
      <c r="I9" s="24"/>
      <c r="J9" s="48">
        <f>F9/سهام!AB15</f>
        <v>7.0337890987873734E-6</v>
      </c>
    </row>
    <row r="10" spans="1:10" ht="21.75" customHeight="1" x14ac:dyDescent="0.2">
      <c r="A10" s="130" t="s">
        <v>42</v>
      </c>
      <c r="B10" s="130"/>
      <c r="D10" s="45" t="s">
        <v>89</v>
      </c>
      <c r="E10" s="24"/>
      <c r="F10" s="46">
        <f>'سایر درآمدها'!D10</f>
        <v>925395703</v>
      </c>
      <c r="G10" s="24"/>
      <c r="H10" s="49">
        <f>F10/F11</f>
        <v>1.7095488801883733E-4</v>
      </c>
      <c r="I10" s="24"/>
      <c r="J10" s="49">
        <f>F10/سهام!AB15</f>
        <v>3.2510650586074975E-5</v>
      </c>
    </row>
    <row r="11" spans="1:10" ht="21.75" customHeight="1" x14ac:dyDescent="0.2">
      <c r="A11" s="115" t="s">
        <v>20</v>
      </c>
      <c r="B11" s="115"/>
      <c r="D11" s="26"/>
      <c r="E11" s="24"/>
      <c r="F11" s="26">
        <f>SUM(F8:F10)</f>
        <v>5413098822293</v>
      </c>
      <c r="G11" s="24"/>
      <c r="H11" s="47">
        <f>SUM(H8:H10)</f>
        <v>1</v>
      </c>
      <c r="I11" s="24"/>
      <c r="J11" s="41">
        <f>SUM(J8:J10)</f>
        <v>0.19017093317912417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Z25"/>
  <sheetViews>
    <sheetView showGridLines="0" rightToLeft="1" view="pageBreakPreview" topLeftCell="D4" zoomScale="93" zoomScaleNormal="100" zoomScaleSheetLayoutView="93" workbookViewId="0">
      <selection activeCell="Q13" sqref="Q13"/>
    </sheetView>
  </sheetViews>
  <sheetFormatPr defaultRowHeight="12.75" x14ac:dyDescent="0.2"/>
  <cols>
    <col min="1" max="1" width="5.140625" customWidth="1"/>
    <col min="2" max="2" width="26.7109375" customWidth="1"/>
    <col min="3" max="3" width="1.28515625" customWidth="1"/>
    <col min="4" max="4" width="13" customWidth="1"/>
    <col min="5" max="5" width="1.28515625" customWidth="1"/>
    <col min="6" max="6" width="17.7109375" bestFit="1" customWidth="1"/>
    <col min="7" max="7" width="1.28515625" customWidth="1"/>
    <col min="8" max="8" width="17" bestFit="1" customWidth="1"/>
    <col min="9" max="9" width="1.28515625" customWidth="1"/>
    <col min="10" max="10" width="17.85546875" bestFit="1" customWidth="1"/>
    <col min="11" max="11" width="1.28515625" customWidth="1"/>
    <col min="12" max="12" width="20.42578125" bestFit="1" customWidth="1"/>
    <col min="13" max="13" width="1.28515625" customWidth="1"/>
    <col min="14" max="14" width="17" bestFit="1" customWidth="1"/>
    <col min="15" max="16" width="1.28515625" customWidth="1"/>
    <col min="17" max="17" width="17.85546875" bestFit="1" customWidth="1"/>
    <col min="18" max="18" width="1.28515625" customWidth="1"/>
    <col min="19" max="19" width="17.85546875" bestFit="1" customWidth="1"/>
    <col min="20" max="20" width="1.28515625" customWidth="1"/>
    <col min="21" max="21" width="19" bestFit="1" customWidth="1"/>
    <col min="22" max="22" width="1.28515625" customWidth="1"/>
    <col min="23" max="23" width="24.42578125" bestFit="1" customWidth="1"/>
    <col min="24" max="24" width="0.28515625" customWidth="1"/>
  </cols>
  <sheetData>
    <row r="1" spans="1:23" ht="29.1" customHeight="1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</row>
    <row r="2" spans="1:23" ht="21.75" customHeight="1" x14ac:dyDescent="0.2">
      <c r="A2" s="117" t="s">
        <v>32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</row>
    <row r="3" spans="1:23" ht="21.75" customHeight="1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</row>
    <row r="4" spans="1:23" ht="14.45" customHeight="1" x14ac:dyDescent="0.2"/>
    <row r="5" spans="1:23" ht="29.25" customHeight="1" x14ac:dyDescent="0.2">
      <c r="A5" s="1" t="s">
        <v>43</v>
      </c>
      <c r="B5" s="118" t="s">
        <v>44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</row>
    <row r="6" spans="1:23" x14ac:dyDescent="0.2">
      <c r="Q6" s="28"/>
      <c r="S6" s="28"/>
    </row>
    <row r="8" spans="1:23" ht="24" x14ac:dyDescent="0.55000000000000004">
      <c r="A8" s="50"/>
      <c r="B8" s="50"/>
      <c r="C8" s="50"/>
      <c r="D8" s="133" t="s">
        <v>45</v>
      </c>
      <c r="E8" s="133"/>
      <c r="F8" s="133"/>
      <c r="G8" s="133"/>
      <c r="H8" s="133"/>
      <c r="I8" s="133"/>
      <c r="J8" s="133"/>
      <c r="K8" s="133"/>
      <c r="L8" s="133"/>
      <c r="M8" s="50"/>
      <c r="N8" s="133" t="s">
        <v>46</v>
      </c>
      <c r="O8" s="133"/>
      <c r="P8" s="133"/>
      <c r="Q8" s="133"/>
      <c r="R8" s="133"/>
      <c r="S8" s="133"/>
      <c r="T8" s="133"/>
      <c r="U8" s="133"/>
      <c r="V8" s="133"/>
      <c r="W8" s="133"/>
    </row>
    <row r="9" spans="1:23" ht="24" x14ac:dyDescent="0.55000000000000004">
      <c r="A9" s="50"/>
      <c r="B9" s="50"/>
      <c r="C9" s="50"/>
      <c r="D9" s="51"/>
      <c r="E9" s="51"/>
      <c r="F9" s="51"/>
      <c r="G9" s="51"/>
      <c r="H9" s="51"/>
      <c r="I9" s="51"/>
      <c r="J9" s="134" t="s">
        <v>20</v>
      </c>
      <c r="K9" s="134"/>
      <c r="L9" s="134"/>
      <c r="M9" s="50"/>
      <c r="N9" s="51"/>
      <c r="O9" s="51"/>
      <c r="P9" s="51"/>
      <c r="Q9" s="51"/>
      <c r="R9" s="51"/>
      <c r="S9" s="51"/>
      <c r="T9" s="51"/>
      <c r="U9" s="134" t="s">
        <v>20</v>
      </c>
      <c r="V9" s="134"/>
      <c r="W9" s="134"/>
    </row>
    <row r="10" spans="1:23" ht="24" x14ac:dyDescent="0.55000000000000004">
      <c r="A10" s="135" t="s">
        <v>47</v>
      </c>
      <c r="B10" s="135"/>
      <c r="C10" s="50"/>
      <c r="D10" s="52" t="s">
        <v>48</v>
      </c>
      <c r="E10" s="50"/>
      <c r="F10" s="52" t="s">
        <v>49</v>
      </c>
      <c r="G10" s="50"/>
      <c r="H10" s="52" t="s">
        <v>50</v>
      </c>
      <c r="I10" s="50"/>
      <c r="J10" s="53" t="s">
        <v>29</v>
      </c>
      <c r="K10" s="51"/>
      <c r="L10" s="53" t="s">
        <v>37</v>
      </c>
      <c r="M10" s="50"/>
      <c r="N10" s="52" t="s">
        <v>48</v>
      </c>
      <c r="O10" s="50"/>
      <c r="P10" s="135" t="s">
        <v>49</v>
      </c>
      <c r="Q10" s="135"/>
      <c r="R10" s="50"/>
      <c r="S10" s="52" t="s">
        <v>50</v>
      </c>
      <c r="T10" s="50"/>
      <c r="U10" s="53" t="s">
        <v>29</v>
      </c>
      <c r="V10" s="51"/>
      <c r="W10" s="53" t="s">
        <v>37</v>
      </c>
    </row>
    <row r="11" spans="1:23" ht="18.75" x14ac:dyDescent="0.2">
      <c r="A11" s="131" t="s">
        <v>90</v>
      </c>
      <c r="B11" s="131"/>
      <c r="C11" s="131"/>
      <c r="D11" s="32">
        <v>0</v>
      </c>
      <c r="E11" s="32"/>
      <c r="F11" s="97">
        <f>'درآمد ناشی از تغییر قیمت اوراق'!I8</f>
        <v>5162134043087</v>
      </c>
      <c r="G11" s="32"/>
      <c r="H11" s="44">
        <f>'درآمد ناشی از فروش'!I8</f>
        <v>249839171016</v>
      </c>
      <c r="I11" s="32"/>
      <c r="J11" s="33">
        <f>SUM(D11:H11)</f>
        <v>5411973214103</v>
      </c>
      <c r="K11" s="32"/>
      <c r="L11" s="56">
        <f>J11/درآمد!F11</f>
        <v>0.99979205844434904</v>
      </c>
      <c r="M11" s="32"/>
      <c r="N11" s="71">
        <v>0</v>
      </c>
      <c r="O11" s="71"/>
      <c r="P11" s="71"/>
      <c r="Q11" s="44" cm="1">
        <f t="array" ref="Q11:R11">'درآمد ناشی از تغییر قیمت اوراق'!Q8:R8</f>
        <v>9355027797853.6016</v>
      </c>
      <c r="R11" s="71">
        <v>0</v>
      </c>
      <c r="S11" s="44">
        <f>'درآمد ناشی از فروش'!Q8</f>
        <v>1032372205394</v>
      </c>
      <c r="T11" s="71"/>
      <c r="U11" s="44">
        <f>SUM(N11:S11)</f>
        <v>10387400003247.602</v>
      </c>
      <c r="V11" s="32"/>
      <c r="W11" s="54">
        <f>U11/W20</f>
        <v>0.99180398078562815</v>
      </c>
    </row>
    <row r="12" spans="1:23" ht="18.75" x14ac:dyDescent="0.2">
      <c r="A12" s="131" t="s">
        <v>91</v>
      </c>
      <c r="B12" s="131"/>
      <c r="C12" s="131"/>
      <c r="D12" s="33">
        <v>0</v>
      </c>
      <c r="E12" s="33"/>
      <c r="F12" s="33">
        <v>0</v>
      </c>
      <c r="G12" s="33">
        <v>0</v>
      </c>
      <c r="H12" s="44">
        <v>0</v>
      </c>
      <c r="I12" s="33"/>
      <c r="J12" s="33">
        <f>SUM(D12:H12)</f>
        <v>0</v>
      </c>
      <c r="K12" s="32"/>
      <c r="L12" s="56">
        <v>0</v>
      </c>
      <c r="M12" s="32"/>
      <c r="N12" s="44">
        <v>0</v>
      </c>
      <c r="O12" s="44"/>
      <c r="P12" s="44"/>
      <c r="Q12" s="44">
        <v>0</v>
      </c>
      <c r="R12" s="44"/>
      <c r="S12" s="44">
        <f>'درآمد ناشی از فروش'!Q9</f>
        <v>385084710</v>
      </c>
      <c r="T12" s="44"/>
      <c r="U12" s="44">
        <f>SUM(N12:S12)</f>
        <v>385084710</v>
      </c>
      <c r="V12" s="32"/>
      <c r="W12" s="59">
        <f>U12/W20</f>
        <v>3.6768445250810591E-5</v>
      </c>
    </row>
    <row r="13" spans="1:23" ht="21.75" thickBot="1" x14ac:dyDescent="0.25">
      <c r="A13" s="132" t="s">
        <v>20</v>
      </c>
      <c r="B13" s="132"/>
      <c r="D13" s="55">
        <f>SUM(D11:D12)</f>
        <v>0</v>
      </c>
      <c r="E13" s="24"/>
      <c r="F13" s="55">
        <f>SUM(F11:F12)</f>
        <v>5162134043087</v>
      </c>
      <c r="G13" s="24"/>
      <c r="H13" s="55">
        <f>SUM(H11:H12)</f>
        <v>249839171016</v>
      </c>
      <c r="I13" s="24"/>
      <c r="J13" s="55">
        <f>SUM(J11:J12)</f>
        <v>5411973214103</v>
      </c>
      <c r="K13" s="24"/>
      <c r="L13" s="57">
        <f>SUM(L11:L12)</f>
        <v>0.99979205844434904</v>
      </c>
      <c r="M13" s="24"/>
      <c r="N13" s="55">
        <f>SUM(N11:N12)</f>
        <v>0</v>
      </c>
      <c r="O13" s="24"/>
      <c r="P13" s="24"/>
      <c r="Q13" s="55">
        <f>SUM(P11:Q12)</f>
        <v>9355027797853.6016</v>
      </c>
      <c r="R13" s="24"/>
      <c r="S13" s="55">
        <f>SUM(S11:S12)</f>
        <v>1032757290104</v>
      </c>
      <c r="T13" s="24"/>
      <c r="U13" s="55">
        <f>SUM(U11:U12)</f>
        <v>10387785087957.602</v>
      </c>
      <c r="V13" s="24"/>
      <c r="W13" s="60">
        <f>SUM(W11:W12)</f>
        <v>0.99184074923087895</v>
      </c>
    </row>
    <row r="14" spans="1:23" ht="13.5" thickTop="1" x14ac:dyDescent="0.2"/>
    <row r="19" spans="6:26" x14ac:dyDescent="0.2">
      <c r="F19" s="70"/>
      <c r="U19" s="28"/>
    </row>
    <row r="20" spans="6:26" ht="18.75" x14ac:dyDescent="0.2">
      <c r="F20" s="28"/>
      <c r="H20" s="28"/>
      <c r="Q20" s="28"/>
      <c r="S20" s="70"/>
      <c r="W20" s="68">
        <v>10473238870265</v>
      </c>
    </row>
    <row r="21" spans="6:26" x14ac:dyDescent="0.2">
      <c r="H21" s="28"/>
    </row>
    <row r="22" spans="6:26" x14ac:dyDescent="0.2">
      <c r="W22" s="28"/>
    </row>
    <row r="23" spans="6:26" x14ac:dyDescent="0.2">
      <c r="W23" s="28"/>
    </row>
    <row r="25" spans="6:26" x14ac:dyDescent="0.2">
      <c r="Z25" s="67"/>
    </row>
  </sheetData>
  <mergeCells count="13">
    <mergeCell ref="A12:C12"/>
    <mergeCell ref="A13:B13"/>
    <mergeCell ref="D8:L8"/>
    <mergeCell ref="N8:W8"/>
    <mergeCell ref="J9:L9"/>
    <mergeCell ref="U9:W9"/>
    <mergeCell ref="A10:B10"/>
    <mergeCell ref="P10:Q10"/>
    <mergeCell ref="A1:W1"/>
    <mergeCell ref="A2:W2"/>
    <mergeCell ref="A3:W3"/>
    <mergeCell ref="B5:W5"/>
    <mergeCell ref="A11:C11"/>
  </mergeCells>
  <pageMargins left="0.39" right="0.39" top="0.39" bottom="0.39" header="0" footer="0"/>
  <pageSetup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AH32"/>
  <sheetViews>
    <sheetView showGridLines="0" rightToLeft="1" view="pageBreakPreview" topLeftCell="B1" zoomScale="86" zoomScaleNormal="100" zoomScaleSheetLayoutView="86" workbookViewId="0">
      <selection activeCell="J11" sqref="J11"/>
    </sheetView>
  </sheetViews>
  <sheetFormatPr defaultRowHeight="12.75" x14ac:dyDescent="0.2"/>
  <cols>
    <col min="1" max="1" width="6" customWidth="1"/>
    <col min="2" max="2" width="49.5703125" customWidth="1"/>
    <col min="3" max="3" width="5.5703125" customWidth="1"/>
    <col min="4" max="4" width="28.85546875" customWidth="1"/>
    <col min="5" max="5" width="1.28515625" customWidth="1"/>
    <col min="6" max="6" width="26.28515625" customWidth="1"/>
    <col min="7" max="7" width="1.28515625" customWidth="1"/>
    <col min="8" max="8" width="30" customWidth="1"/>
    <col min="9" max="9" width="1.28515625" customWidth="1"/>
    <col min="10" max="10" width="19.42578125" customWidth="1"/>
    <col min="11" max="11" width="0.28515625" customWidth="1"/>
    <col min="12" max="12" width="9.140625" style="109"/>
    <col min="13" max="13" width="5" style="109" customWidth="1"/>
    <col min="14" max="14" width="13.85546875" style="147" bestFit="1" customWidth="1"/>
    <col min="15" max="15" width="9.140625" style="147"/>
    <col min="16" max="16" width="15.5703125" style="147" bestFit="1" customWidth="1"/>
    <col min="17" max="22" width="9.140625" style="147"/>
    <col min="23" max="23" width="15.5703125" style="147" bestFit="1" customWidth="1"/>
    <col min="24" max="26" width="9.140625" style="147"/>
    <col min="27" max="34" width="9.140625" style="109"/>
  </cols>
  <sheetData>
    <row r="1" spans="1:10" ht="29.1" customHeight="1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1.75" customHeight="1" x14ac:dyDescent="0.2">
      <c r="A2" s="117" t="s">
        <v>32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21.75" customHeight="1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4.45" customHeight="1" x14ac:dyDescent="0.2"/>
    <row r="5" spans="1:10" ht="14.45" customHeight="1" x14ac:dyDescent="0.2">
      <c r="A5" s="1" t="s">
        <v>92</v>
      </c>
      <c r="B5" s="118" t="s">
        <v>52</v>
      </c>
      <c r="C5" s="118"/>
      <c r="D5" s="118"/>
      <c r="E5" s="118"/>
      <c r="F5" s="118"/>
      <c r="G5" s="118"/>
      <c r="H5" s="118"/>
      <c r="I5" s="118"/>
      <c r="J5" s="118"/>
    </row>
    <row r="6" spans="1:10" ht="14.45" customHeight="1" x14ac:dyDescent="0.2"/>
    <row r="7" spans="1:10" ht="21.75" customHeight="1" x14ac:dyDescent="0.2">
      <c r="B7" s="28"/>
      <c r="D7" s="136" t="s">
        <v>45</v>
      </c>
      <c r="E7" s="136"/>
      <c r="F7" s="136"/>
      <c r="H7" s="136" t="s">
        <v>46</v>
      </c>
      <c r="I7" s="136"/>
      <c r="J7" s="136"/>
    </row>
    <row r="8" spans="1:10" ht="42" x14ac:dyDescent="0.2">
      <c r="A8" s="136" t="s">
        <v>53</v>
      </c>
      <c r="B8" s="136"/>
      <c r="D8" s="61" t="s">
        <v>54</v>
      </c>
      <c r="E8" s="3"/>
      <c r="F8" s="61" t="s">
        <v>55</v>
      </c>
      <c r="H8" s="61" t="s">
        <v>54</v>
      </c>
      <c r="I8" s="3"/>
      <c r="J8" s="61" t="s">
        <v>55</v>
      </c>
    </row>
    <row r="9" spans="1:10" ht="21.75" customHeight="1" x14ac:dyDescent="0.2">
      <c r="A9" s="137" t="s">
        <v>86</v>
      </c>
      <c r="B9" s="137"/>
      <c r="D9" s="138">
        <v>200212487</v>
      </c>
      <c r="E9" s="138"/>
      <c r="F9" s="139">
        <f>D9/P21</f>
        <v>5.2671573791007731E-3</v>
      </c>
      <c r="G9" s="139"/>
      <c r="H9" s="138">
        <v>49221989076</v>
      </c>
      <c r="I9" s="138"/>
      <c r="J9" s="62">
        <f>H9/W21</f>
        <v>3.4460021846067383</v>
      </c>
    </row>
    <row r="10" spans="1:10" ht="18.75" x14ac:dyDescent="0.2">
      <c r="A10" s="140" t="s">
        <v>93</v>
      </c>
      <c r="B10" s="140"/>
      <c r="D10" s="141">
        <v>0</v>
      </c>
      <c r="E10" s="141"/>
      <c r="F10" s="142">
        <v>0</v>
      </c>
      <c r="G10" s="142"/>
      <c r="H10" s="141">
        <v>4708333258</v>
      </c>
      <c r="I10" s="141"/>
      <c r="J10" s="63">
        <f>H10/W31</f>
        <v>0.18833333031999999</v>
      </c>
    </row>
    <row r="11" spans="1:10" ht="21.75" thickBot="1" x14ac:dyDescent="0.25">
      <c r="A11" s="143" t="s">
        <v>20</v>
      </c>
      <c r="B11" s="143"/>
      <c r="D11" s="35">
        <f>SUM(D9:E10)</f>
        <v>200212487</v>
      </c>
      <c r="E11" s="64"/>
      <c r="F11" s="30">
        <f>SUM(F9:G10)</f>
        <v>5.2671573791007731E-3</v>
      </c>
      <c r="G11" s="24"/>
      <c r="H11" s="35">
        <f>SUM(H9:I10)</f>
        <v>53930322334</v>
      </c>
      <c r="I11" s="64"/>
      <c r="J11" s="39">
        <f>SUM(J9:J10)</f>
        <v>3.6343355149267382</v>
      </c>
    </row>
    <row r="12" spans="1:10" ht="13.5" thickTop="1" x14ac:dyDescent="0.2"/>
    <row r="17" spans="4:23" ht="18.75" x14ac:dyDescent="0.2">
      <c r="G17" s="16"/>
      <c r="H17" s="16"/>
      <c r="I17" s="16"/>
      <c r="J17" s="16"/>
      <c r="K17" s="16"/>
      <c r="L17" s="149"/>
      <c r="M17" s="149"/>
      <c r="O17" s="148" t="s">
        <v>45</v>
      </c>
      <c r="P17" s="148"/>
      <c r="Q17" s="148"/>
      <c r="R17" s="148"/>
      <c r="S17" s="148"/>
      <c r="T17" s="148"/>
      <c r="U17" s="148"/>
      <c r="V17" s="148" t="s">
        <v>46</v>
      </c>
    </row>
    <row r="18" spans="4:23" ht="18.75" x14ac:dyDescent="0.2">
      <c r="D18" s="99"/>
      <c r="G18" s="16"/>
      <c r="H18" s="16"/>
      <c r="I18" s="16"/>
      <c r="J18" s="16"/>
      <c r="K18" s="16"/>
      <c r="L18" s="149"/>
      <c r="M18" s="149"/>
      <c r="O18" s="148"/>
      <c r="P18" s="148"/>
      <c r="Q18" s="148"/>
      <c r="R18" s="148"/>
      <c r="S18" s="148"/>
      <c r="T18" s="148"/>
      <c r="U18" s="148"/>
      <c r="V18" s="148"/>
      <c r="W18" s="148"/>
    </row>
    <row r="19" spans="4:23" ht="18.75" x14ac:dyDescent="0.2">
      <c r="G19" s="16"/>
      <c r="H19" s="16"/>
      <c r="I19" s="16"/>
      <c r="J19" s="16"/>
      <c r="K19" s="16"/>
      <c r="L19" s="149"/>
      <c r="M19" s="149"/>
      <c r="N19" s="148" t="s">
        <v>87</v>
      </c>
      <c r="O19" s="148" t="s">
        <v>94</v>
      </c>
      <c r="P19" s="148">
        <f>سپرده!E10</f>
        <v>50189798110</v>
      </c>
      <c r="Q19" s="148"/>
      <c r="R19" s="148"/>
      <c r="S19" s="148"/>
      <c r="T19" s="148"/>
      <c r="U19" s="148" t="s">
        <v>87</v>
      </c>
      <c r="V19" s="148" t="s">
        <v>94</v>
      </c>
      <c r="W19" s="148">
        <v>2734413238</v>
      </c>
    </row>
    <row r="20" spans="4:23" ht="18.75" x14ac:dyDescent="0.2">
      <c r="G20" s="16"/>
      <c r="H20" s="38"/>
      <c r="I20" s="16"/>
      <c r="J20" s="98"/>
      <c r="K20" s="16"/>
      <c r="L20" s="149"/>
      <c r="M20" s="149"/>
      <c r="N20" s="148"/>
      <c r="O20" s="148" t="s">
        <v>95</v>
      </c>
      <c r="P20" s="148">
        <f>سپرده!K10</f>
        <v>25833176937</v>
      </c>
      <c r="Q20" s="148"/>
      <c r="R20" s="148"/>
      <c r="S20" s="148"/>
      <c r="T20" s="148"/>
      <c r="U20" s="148"/>
      <c r="V20" s="148" t="s">
        <v>95</v>
      </c>
      <c r="W20" s="148">
        <f>سپرده!K10</f>
        <v>25833176937</v>
      </c>
    </row>
    <row r="21" spans="4:23" ht="18.75" x14ac:dyDescent="0.2">
      <c r="G21" s="16"/>
      <c r="H21" s="38"/>
      <c r="I21" s="16"/>
      <c r="J21" s="98"/>
      <c r="K21" s="16"/>
      <c r="L21" s="149"/>
      <c r="M21" s="149"/>
      <c r="N21" s="148"/>
      <c r="O21" s="148" t="s">
        <v>96</v>
      </c>
      <c r="P21" s="148">
        <f>(P19+P20)/2</f>
        <v>38011487523.5</v>
      </c>
      <c r="Q21" s="148"/>
      <c r="R21" s="148"/>
      <c r="S21" s="148"/>
      <c r="T21" s="148"/>
      <c r="U21" s="148"/>
      <c r="V21" s="148" t="s">
        <v>96</v>
      </c>
      <c r="W21" s="148">
        <f>(W19+W20)/2</f>
        <v>14283795087.5</v>
      </c>
    </row>
    <row r="22" spans="4:23" ht="18.75" x14ac:dyDescent="0.2">
      <c r="G22" s="16"/>
      <c r="H22" s="38"/>
      <c r="I22" s="16"/>
      <c r="J22" s="16"/>
      <c r="K22" s="16"/>
      <c r="L22" s="149"/>
      <c r="M22" s="149"/>
      <c r="P22" s="148"/>
      <c r="Q22" s="148"/>
      <c r="R22" s="148"/>
      <c r="S22" s="148"/>
      <c r="T22" s="148"/>
      <c r="U22" s="148"/>
      <c r="V22" s="148"/>
      <c r="W22" s="148"/>
    </row>
    <row r="23" spans="4:23" ht="18.75" x14ac:dyDescent="0.2">
      <c r="G23" s="16"/>
      <c r="H23" s="16"/>
      <c r="I23" s="16"/>
      <c r="J23" s="16"/>
      <c r="K23" s="16"/>
      <c r="L23" s="149"/>
      <c r="M23" s="149"/>
      <c r="P23" s="148"/>
      <c r="Q23" s="148"/>
      <c r="R23" s="148"/>
      <c r="S23" s="148"/>
      <c r="T23" s="148"/>
      <c r="U23" s="148"/>
      <c r="V23" s="148"/>
      <c r="W23" s="148"/>
    </row>
    <row r="24" spans="4:23" ht="18.75" x14ac:dyDescent="0.2">
      <c r="G24" s="16"/>
      <c r="H24" s="16"/>
      <c r="I24" s="16"/>
      <c r="J24" s="16"/>
      <c r="K24" s="16"/>
      <c r="L24" s="149"/>
      <c r="M24" s="149"/>
      <c r="P24" s="148"/>
      <c r="Q24" s="148"/>
      <c r="R24" s="148"/>
      <c r="S24" s="148"/>
      <c r="T24" s="148"/>
      <c r="U24" s="148"/>
      <c r="V24" s="148"/>
      <c r="W24" s="148"/>
    </row>
    <row r="25" spans="4:23" ht="18.75" x14ac:dyDescent="0.2">
      <c r="P25" s="148"/>
      <c r="Q25" s="148"/>
      <c r="R25" s="148"/>
      <c r="S25" s="148"/>
      <c r="T25" s="148"/>
      <c r="U25" s="148"/>
      <c r="V25" s="148"/>
      <c r="W25" s="148"/>
    </row>
    <row r="26" spans="4:23" ht="18.75" x14ac:dyDescent="0.2">
      <c r="P26" s="148"/>
      <c r="Q26" s="148"/>
      <c r="R26" s="148"/>
      <c r="S26" s="148"/>
      <c r="T26" s="148"/>
      <c r="U26" s="148"/>
      <c r="V26" s="148"/>
      <c r="W26" s="148"/>
    </row>
    <row r="27" spans="4:23" ht="18.75" x14ac:dyDescent="0.2">
      <c r="N27" s="148"/>
      <c r="O27" s="148" t="s">
        <v>45</v>
      </c>
      <c r="P27" s="148"/>
      <c r="Q27" s="148"/>
      <c r="R27" s="148"/>
      <c r="S27" s="148"/>
      <c r="T27" s="148"/>
      <c r="U27" s="148"/>
      <c r="V27" s="148" t="s">
        <v>46</v>
      </c>
      <c r="W27" s="148"/>
    </row>
    <row r="28" spans="4:23" ht="18.75" x14ac:dyDescent="0.2">
      <c r="N28" s="148"/>
      <c r="O28" s="148"/>
      <c r="P28" s="148"/>
      <c r="Q28" s="148"/>
      <c r="R28" s="148"/>
      <c r="S28" s="148"/>
      <c r="T28" s="148"/>
      <c r="U28" s="148"/>
      <c r="V28" s="148"/>
      <c r="W28" s="148"/>
    </row>
    <row r="29" spans="4:23" ht="18.75" x14ac:dyDescent="0.2">
      <c r="N29" s="148" t="s">
        <v>97</v>
      </c>
      <c r="O29" s="148" t="s">
        <v>94</v>
      </c>
      <c r="P29" s="148">
        <v>0</v>
      </c>
      <c r="Q29" s="148"/>
      <c r="R29" s="148"/>
      <c r="S29" s="148"/>
      <c r="T29" s="148"/>
      <c r="U29" s="148" t="s">
        <v>97</v>
      </c>
      <c r="V29" s="148" t="s">
        <v>94</v>
      </c>
      <c r="W29" s="148">
        <v>50000000000</v>
      </c>
    </row>
    <row r="30" spans="4:23" ht="18.75" x14ac:dyDescent="0.2">
      <c r="N30" s="148"/>
      <c r="O30" s="148" t="s">
        <v>95</v>
      </c>
      <c r="P30" s="148">
        <v>0</v>
      </c>
      <c r="Q30" s="148"/>
      <c r="R30" s="148"/>
      <c r="S30" s="148"/>
      <c r="T30" s="148"/>
      <c r="U30" s="148"/>
      <c r="V30" s="148" t="s">
        <v>95</v>
      </c>
      <c r="W30" s="148">
        <v>0</v>
      </c>
    </row>
    <row r="31" spans="4:23" ht="18.75" x14ac:dyDescent="0.2">
      <c r="N31" s="148"/>
      <c r="O31" s="148" t="s">
        <v>96</v>
      </c>
      <c r="P31" s="148">
        <f>(P29+P30)/2</f>
        <v>0</v>
      </c>
      <c r="Q31" s="148"/>
      <c r="R31" s="148"/>
      <c r="S31" s="148"/>
      <c r="T31" s="148"/>
      <c r="U31" s="148"/>
      <c r="V31" s="148" t="s">
        <v>96</v>
      </c>
      <c r="W31" s="148">
        <f>(W29+W30)/2</f>
        <v>25000000000</v>
      </c>
    </row>
    <row r="32" spans="4:23" ht="18.75" x14ac:dyDescent="0.2">
      <c r="N32" s="148"/>
      <c r="O32" s="148"/>
      <c r="P32" s="148"/>
      <c r="Q32" s="148"/>
      <c r="R32" s="148"/>
      <c r="S32" s="148"/>
      <c r="T32" s="148"/>
      <c r="U32" s="148"/>
      <c r="V32" s="148"/>
      <c r="W32" s="148"/>
    </row>
  </sheetData>
  <mergeCells count="16">
    <mergeCell ref="A10:B10"/>
    <mergeCell ref="D10:E10"/>
    <mergeCell ref="F10:G10"/>
    <mergeCell ref="H10:I10"/>
    <mergeCell ref="A11:B11"/>
    <mergeCell ref="A8:B8"/>
    <mergeCell ref="A9:B9"/>
    <mergeCell ref="D9:E9"/>
    <mergeCell ref="F9:G9"/>
    <mergeCell ref="H9:I9"/>
    <mergeCell ref="A1:J1"/>
    <mergeCell ref="A2:J2"/>
    <mergeCell ref="A3:J3"/>
    <mergeCell ref="B5:J5"/>
    <mergeCell ref="D7:F7"/>
    <mergeCell ref="H7:J7"/>
  </mergeCells>
  <pageMargins left="0.39" right="0.39" top="0.39" bottom="0.39" header="0" footer="0"/>
  <pageSetup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0"/>
  <sheetViews>
    <sheetView showGridLines="0" rightToLeft="1" view="pageBreakPreview" zoomScale="86" zoomScaleNormal="100" zoomScaleSheetLayoutView="86" workbookViewId="0">
      <selection activeCell="D10" sqref="D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7" t="s">
        <v>0</v>
      </c>
      <c r="B1" s="117"/>
      <c r="C1" s="117"/>
      <c r="D1" s="117"/>
      <c r="E1" s="117"/>
      <c r="F1" s="117"/>
    </row>
    <row r="2" spans="1:6" ht="21.75" customHeight="1" x14ac:dyDescent="0.2">
      <c r="A2" s="117" t="s">
        <v>32</v>
      </c>
      <c r="B2" s="117"/>
      <c r="C2" s="117"/>
      <c r="D2" s="117"/>
      <c r="E2" s="117"/>
      <c r="F2" s="117"/>
    </row>
    <row r="3" spans="1:6" ht="21.75" customHeight="1" x14ac:dyDescent="0.2">
      <c r="A3" s="117" t="s">
        <v>2</v>
      </c>
      <c r="B3" s="117"/>
      <c r="C3" s="117"/>
      <c r="D3" s="117"/>
      <c r="E3" s="117"/>
      <c r="F3" s="117"/>
    </row>
    <row r="4" spans="1:6" ht="14.45" customHeight="1" x14ac:dyDescent="0.2"/>
    <row r="5" spans="1:6" ht="29.1" customHeight="1" x14ac:dyDescent="0.2">
      <c r="A5" s="1" t="s">
        <v>98</v>
      </c>
      <c r="B5" s="118" t="s">
        <v>42</v>
      </c>
      <c r="C5" s="118"/>
      <c r="D5" s="118"/>
      <c r="E5" s="118"/>
      <c r="F5" s="118"/>
    </row>
    <row r="6" spans="1:6" ht="14.45" customHeight="1" x14ac:dyDescent="0.2">
      <c r="D6" s="2" t="s">
        <v>45</v>
      </c>
      <c r="F6" s="2" t="s">
        <v>9</v>
      </c>
    </row>
    <row r="7" spans="1:6" ht="14.45" customHeight="1" x14ac:dyDescent="0.2">
      <c r="A7" s="111" t="s">
        <v>42</v>
      </c>
      <c r="B7" s="111"/>
      <c r="D7" s="4" t="s">
        <v>29</v>
      </c>
      <c r="F7" s="4" t="s">
        <v>29</v>
      </c>
    </row>
    <row r="8" spans="1:6" ht="21.75" customHeight="1" x14ac:dyDescent="0.2">
      <c r="A8" s="129" t="s">
        <v>56</v>
      </c>
      <c r="B8" s="129"/>
      <c r="D8" s="44">
        <v>0</v>
      </c>
      <c r="E8" s="64"/>
      <c r="F8" s="44">
        <v>7882883</v>
      </c>
    </row>
    <row r="9" spans="1:6" ht="21.75" customHeight="1" x14ac:dyDescent="0.2">
      <c r="A9" s="130" t="s">
        <v>57</v>
      </c>
      <c r="B9" s="130"/>
      <c r="D9" s="46">
        <v>925395703</v>
      </c>
      <c r="E9" s="64"/>
      <c r="F9" s="46">
        <v>16189011648</v>
      </c>
    </row>
    <row r="10" spans="1:6" ht="21.75" customHeight="1" x14ac:dyDescent="0.2">
      <c r="A10" s="115" t="s">
        <v>20</v>
      </c>
      <c r="B10" s="115"/>
      <c r="D10" s="26">
        <f>SUM(D8:D9)</f>
        <v>925395703</v>
      </c>
      <c r="E10" s="64"/>
      <c r="F10" s="26">
        <f>SUM(F8:F9)</f>
        <v>16196894531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Q30"/>
  <sheetViews>
    <sheetView showGridLines="0" rightToLeft="1" view="pageBreakPreview" zoomScale="115" zoomScaleNormal="100" zoomScaleSheetLayoutView="115" workbookViewId="0">
      <selection activeCell="O16" sqref="O1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4.42578125" bestFit="1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4.28515625" customWidth="1"/>
    <col min="12" max="12" width="1.28515625" customWidth="1"/>
    <col min="13" max="13" width="15.5703125" customWidth="1"/>
    <col min="14" max="14" width="0.28515625" customWidth="1"/>
    <col min="15" max="15" width="13.85546875" bestFit="1" customWidth="1"/>
    <col min="17" max="17" width="16.42578125" bestFit="1" customWidth="1"/>
  </cols>
  <sheetData>
    <row r="1" spans="1:17" ht="29.1" customHeight="1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7" ht="21.75" customHeight="1" x14ac:dyDescent="0.2">
      <c r="A2" s="117" t="s">
        <v>32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7" ht="21.75" customHeight="1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7" ht="14.45" customHeight="1" x14ac:dyDescent="0.2"/>
    <row r="5" spans="1:17" ht="14.45" customHeight="1" x14ac:dyDescent="0.2">
      <c r="A5" s="118" t="s">
        <v>61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</row>
    <row r="6" spans="1:17" ht="14.45" customHeight="1" x14ac:dyDescent="0.2">
      <c r="A6" s="111" t="s">
        <v>35</v>
      </c>
      <c r="C6" s="111" t="s">
        <v>45</v>
      </c>
      <c r="D6" s="111"/>
      <c r="E6" s="111"/>
      <c r="F6" s="111"/>
      <c r="G6" s="111"/>
      <c r="I6" s="111" t="s">
        <v>46</v>
      </c>
      <c r="J6" s="111"/>
      <c r="K6" s="111"/>
      <c r="L6" s="111"/>
      <c r="M6" s="111"/>
    </row>
    <row r="7" spans="1:17" ht="21" x14ac:dyDescent="0.2">
      <c r="A7" s="111"/>
      <c r="C7" s="11" t="s">
        <v>59</v>
      </c>
      <c r="D7" s="3"/>
      <c r="E7" s="11" t="s">
        <v>58</v>
      </c>
      <c r="F7" s="3"/>
      <c r="G7" s="11" t="s">
        <v>60</v>
      </c>
      <c r="I7" s="11" t="s">
        <v>59</v>
      </c>
      <c r="J7" s="3"/>
      <c r="K7" s="11" t="s">
        <v>58</v>
      </c>
      <c r="L7" s="3"/>
      <c r="M7" s="11" t="s">
        <v>60</v>
      </c>
    </row>
    <row r="8" spans="1:17" ht="21.75" customHeight="1" x14ac:dyDescent="0.2">
      <c r="A8" s="9" t="s">
        <v>99</v>
      </c>
      <c r="C8" s="44">
        <v>15271</v>
      </c>
      <c r="D8" s="24"/>
      <c r="E8" s="44">
        <v>0</v>
      </c>
      <c r="F8" s="24"/>
      <c r="G8" s="44">
        <f>C8-E8</f>
        <v>15271</v>
      </c>
      <c r="H8" s="24"/>
      <c r="I8" s="44">
        <v>53330576676</v>
      </c>
      <c r="J8" s="24"/>
      <c r="K8" s="44">
        <v>0</v>
      </c>
      <c r="L8" s="24"/>
      <c r="M8" s="44">
        <f>I8-K8</f>
        <v>53330576676</v>
      </c>
    </row>
    <row r="9" spans="1:17" ht="21.75" customHeight="1" x14ac:dyDescent="0.2">
      <c r="A9" s="9" t="s">
        <v>100</v>
      </c>
      <c r="C9" s="44">
        <v>200192884</v>
      </c>
      <c r="D9" s="24"/>
      <c r="E9" s="44">
        <v>0</v>
      </c>
      <c r="F9" s="24"/>
      <c r="G9" s="44">
        <f>C9-E9</f>
        <v>200192884</v>
      </c>
      <c r="H9" s="24"/>
      <c r="I9" s="44">
        <v>599696857</v>
      </c>
      <c r="J9" s="24"/>
      <c r="K9" s="44">
        <v>0</v>
      </c>
      <c r="L9" s="24"/>
      <c r="M9" s="44">
        <f>I9-K9</f>
        <v>599696857</v>
      </c>
    </row>
    <row r="10" spans="1:17" ht="21.75" customHeight="1" x14ac:dyDescent="0.2">
      <c r="A10" s="10" t="s">
        <v>101</v>
      </c>
      <c r="C10" s="46">
        <v>4332</v>
      </c>
      <c r="D10" s="24"/>
      <c r="E10" s="46">
        <v>0</v>
      </c>
      <c r="F10" s="24"/>
      <c r="G10" s="46">
        <f>C10-E10</f>
        <v>4332</v>
      </c>
      <c r="H10" s="24"/>
      <c r="I10" s="46">
        <v>48801</v>
      </c>
      <c r="J10" s="24"/>
      <c r="K10" s="46">
        <v>0</v>
      </c>
      <c r="L10" s="24"/>
      <c r="M10" s="46">
        <f>I10-K10</f>
        <v>48801</v>
      </c>
    </row>
    <row r="11" spans="1:17" ht="21.75" customHeight="1" x14ac:dyDescent="0.2">
      <c r="A11" s="7" t="s">
        <v>20</v>
      </c>
      <c r="C11" s="26">
        <f>SUM(C8:C10)</f>
        <v>200212487</v>
      </c>
      <c r="D11" s="24"/>
      <c r="E11" s="26">
        <f>SUM(E8:E10)</f>
        <v>0</v>
      </c>
      <c r="F11" s="24"/>
      <c r="G11" s="26">
        <f>SUM(G8:G10)</f>
        <v>200212487</v>
      </c>
      <c r="H11" s="24"/>
      <c r="I11" s="26">
        <f>SUM(I8:I10)</f>
        <v>53930322334</v>
      </c>
      <c r="J11" s="24"/>
      <c r="K11" s="26">
        <f>SUM(K8:K10)</f>
        <v>0</v>
      </c>
      <c r="L11" s="24"/>
      <c r="M11" s="26">
        <f>SUM(M8:M10)</f>
        <v>53930322334</v>
      </c>
    </row>
    <row r="12" spans="1:17" x14ac:dyDescent="0.2">
      <c r="M12" s="24"/>
    </row>
    <row r="14" spans="1:17" ht="18.75" x14ac:dyDescent="0.2">
      <c r="A14" s="100"/>
      <c r="C14" s="28"/>
      <c r="K14" s="16"/>
      <c r="L14" s="16"/>
      <c r="M14" s="16"/>
    </row>
    <row r="15" spans="1:17" ht="18.75" x14ac:dyDescent="0.2">
      <c r="A15" s="69"/>
      <c r="C15" s="28"/>
      <c r="K15" s="16"/>
      <c r="L15" s="16"/>
      <c r="M15" s="38"/>
    </row>
    <row r="16" spans="1:17" ht="18.75" x14ac:dyDescent="0.2">
      <c r="A16" s="69"/>
      <c r="C16" s="28"/>
      <c r="K16" s="98"/>
      <c r="L16" s="16"/>
      <c r="M16" s="38"/>
      <c r="Q16" s="58"/>
    </row>
    <row r="17" spans="1:17" x14ac:dyDescent="0.2">
      <c r="A17" s="77"/>
      <c r="C17" s="28"/>
      <c r="K17" s="16"/>
      <c r="L17" s="16"/>
      <c r="M17" s="38"/>
      <c r="Q17" s="58"/>
    </row>
    <row r="18" spans="1:17" x14ac:dyDescent="0.2">
      <c r="C18" s="28"/>
      <c r="K18" s="16"/>
      <c r="L18" s="16"/>
      <c r="M18" s="38"/>
      <c r="Q18" s="58"/>
    </row>
    <row r="19" spans="1:17" x14ac:dyDescent="0.2">
      <c r="C19" s="28"/>
      <c r="K19" s="16"/>
      <c r="L19" s="16"/>
      <c r="M19" s="16"/>
      <c r="Q19" s="58"/>
    </row>
    <row r="20" spans="1:17" x14ac:dyDescent="0.2">
      <c r="A20" s="77"/>
      <c r="K20" s="16"/>
      <c r="L20" s="16"/>
      <c r="M20" s="16"/>
      <c r="Q20" s="58"/>
    </row>
    <row r="21" spans="1:17" x14ac:dyDescent="0.2">
      <c r="C21" s="28"/>
      <c r="K21" s="16"/>
      <c r="L21" s="16"/>
      <c r="M21" s="16"/>
      <c r="Q21" s="58"/>
    </row>
    <row r="22" spans="1:17" x14ac:dyDescent="0.2">
      <c r="C22" s="28"/>
      <c r="K22" s="16"/>
      <c r="L22" s="16"/>
      <c r="M22" s="38"/>
      <c r="Q22" s="58"/>
    </row>
    <row r="23" spans="1:17" x14ac:dyDescent="0.2">
      <c r="K23" s="98"/>
      <c r="L23" s="16"/>
      <c r="M23" s="38"/>
      <c r="O23" s="58"/>
    </row>
    <row r="24" spans="1:17" x14ac:dyDescent="0.2">
      <c r="K24" s="16"/>
      <c r="L24" s="16"/>
      <c r="M24" s="38"/>
    </row>
    <row r="25" spans="1:17" x14ac:dyDescent="0.2">
      <c r="K25" s="16"/>
      <c r="L25" s="16"/>
      <c r="M25" s="38"/>
    </row>
    <row r="26" spans="1:17" x14ac:dyDescent="0.2">
      <c r="K26" s="16"/>
      <c r="L26" s="16"/>
      <c r="M26" s="16"/>
    </row>
    <row r="27" spans="1:17" x14ac:dyDescent="0.2">
      <c r="K27" s="16"/>
      <c r="L27" s="16"/>
      <c r="M27" s="16"/>
    </row>
    <row r="28" spans="1:17" x14ac:dyDescent="0.2">
      <c r="K28" s="98"/>
      <c r="L28" s="16"/>
      <c r="M28" s="38"/>
    </row>
    <row r="29" spans="1:17" x14ac:dyDescent="0.2">
      <c r="K29" s="16"/>
      <c r="L29" s="16"/>
      <c r="M29" s="38"/>
    </row>
    <row r="30" spans="1:17" x14ac:dyDescent="0.2">
      <c r="K30" s="16"/>
      <c r="L30" s="16"/>
      <c r="M30" s="1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2025-09-23T09:37:40Z</dcterms:created>
  <dcterms:modified xsi:type="dcterms:W3CDTF">2025-09-28T09:46:20Z</dcterms:modified>
</cp:coreProperties>
</file>