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temeh aqaii\گزارش پرتفو\"/>
    </mc:Choice>
  </mc:AlternateContent>
  <xr:revisionPtr revIDLastSave="0" documentId="13_ncr:1_{DD07B075-6B51-4F94-82DE-A08EEEEAE78B}" xr6:coauthVersionLast="47" xr6:coauthVersionMax="47" xr10:uidLastSave="{00000000-0000-0000-0000-000000000000}"/>
  <bookViews>
    <workbookView xWindow="-120" yWindow="-120" windowWidth="24240" windowHeight="13140" tabRatio="94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2">'اوراق مشتقه'!$A$1:$AF$13</definedName>
    <definedName name="_xlnm.Print_Area" localSheetId="4">درآمد!$A$1:$K$11</definedName>
    <definedName name="_xlnm.Print_Area" localSheetId="6">'درآمد سپرده بانکی'!$A$1:$K$10</definedName>
    <definedName name="_xlnm.Print_Area" localSheetId="5">'درآمد سرمایه گذاری در سهام'!$A$1:$X$11</definedName>
    <definedName name="_xlnm.Print_Area" localSheetId="10">'درآمد ناشی از تغییر قیمت اوراق'!$A$1:$S$9</definedName>
    <definedName name="_xlnm.Print_Area" localSheetId="9">'درآمد ناشی از فروش'!$A$1:$S$11</definedName>
    <definedName name="_xlnm.Print_Area" localSheetId="7">'سایر درآمدها'!$A$1:$G$10</definedName>
    <definedName name="_xlnm.Print_Area" localSheetId="3">سپرده!$A$1:$M$10</definedName>
    <definedName name="_xlnm.Print_Area" localSheetId="1">سهام!$A$1:$AC$11</definedName>
    <definedName name="_xlnm.Print_Area" localSheetId="8">'سود سپرده بانکی'!$A$1:$N$12</definedName>
    <definedName name="_xlnm.Print_Area" localSheetId="0">'صورت وضعیت'!$A$1:$A$13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3" l="1"/>
  <c r="S11" i="9"/>
  <c r="D10" i="7"/>
  <c r="Q9" i="19"/>
  <c r="I9" i="19"/>
  <c r="U10" i="9" l="1"/>
  <c r="U9" i="9"/>
  <c r="L11" i="9"/>
  <c r="J10" i="9"/>
  <c r="J9" i="9"/>
  <c r="S10" i="9"/>
  <c r="Q8" i="19" l="1"/>
  <c r="I8" i="19"/>
  <c r="D11" i="9"/>
  <c r="N11" i="9"/>
  <c r="N11" i="2"/>
  <c r="H10" i="13"/>
  <c r="M11" i="18"/>
  <c r="I9" i="21"/>
  <c r="G9" i="21"/>
  <c r="Q9" i="21"/>
  <c r="O9" i="21"/>
  <c r="M9" i="21"/>
  <c r="D10" i="13"/>
  <c r="L10" i="7"/>
  <c r="L9" i="7"/>
  <c r="AB9" i="2"/>
  <c r="I8" i="21" l="1"/>
  <c r="Q8" i="21"/>
  <c r="E10" i="19"/>
  <c r="W10" i="9" l="1"/>
  <c r="W9" i="9"/>
  <c r="F10" i="8"/>
  <c r="F9" i="8"/>
  <c r="J11" i="2" l="1"/>
  <c r="H11" i="2"/>
  <c r="M19" i="2"/>
  <c r="G9" i="18"/>
  <c r="C12" i="18"/>
  <c r="G12" i="18"/>
  <c r="E9" i="21" l="1"/>
  <c r="Q10" i="19"/>
  <c r="O10" i="19"/>
  <c r="M10" i="19"/>
  <c r="I12" i="18"/>
  <c r="M9" i="18"/>
  <c r="M10" i="18"/>
  <c r="G11" i="18"/>
  <c r="J10" i="13"/>
  <c r="F10" i="14"/>
  <c r="D10" i="14"/>
  <c r="J8" i="13"/>
  <c r="W18" i="13"/>
  <c r="W19" i="13" s="1"/>
  <c r="P18" i="13"/>
  <c r="P17" i="13"/>
  <c r="W29" i="13"/>
  <c r="P29" i="13"/>
  <c r="P19" i="13" l="1"/>
  <c r="F8" i="13" s="1"/>
  <c r="F10" i="13" s="1"/>
  <c r="H11" i="9"/>
  <c r="J9" i="7"/>
  <c r="J11" i="9" l="1"/>
  <c r="F8" i="8" s="1"/>
  <c r="W11" i="9"/>
  <c r="U11" i="9"/>
  <c r="R11" i="2"/>
  <c r="AB11" i="2" l="1"/>
  <c r="Z11" i="2"/>
  <c r="X11" i="2"/>
  <c r="J10" i="7"/>
  <c r="H10" i="7"/>
  <c r="F10" i="7"/>
  <c r="Q11" i="9"/>
  <c r="F11" i="9"/>
  <c r="J10" i="8"/>
  <c r="G10" i="18"/>
  <c r="K12" i="18"/>
  <c r="E12" i="18"/>
  <c r="M12" i="18" l="1"/>
  <c r="J8" i="8" l="1"/>
  <c r="F11" i="8"/>
  <c r="J9" i="8"/>
  <c r="L9" i="9" l="1"/>
  <c r="L10" i="9"/>
  <c r="H9" i="8"/>
  <c r="H8" i="8"/>
  <c r="H10" i="8"/>
  <c r="J11" i="8"/>
  <c r="H11" i="8" l="1"/>
  <c r="I10" i="19"/>
  <c r="G10" i="19"/>
</calcChain>
</file>

<file path=xl/sharedStrings.xml><?xml version="1.0" encoding="utf-8"?>
<sst xmlns="http://schemas.openxmlformats.org/spreadsheetml/2006/main" count="221" uniqueCount="96">
  <si>
    <t>صندوق سرمایه گذاری پشتوانه طلای لیان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</si>
  <si>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</si>
  <si>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</si>
  <si>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</si>
  <si>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</si>
  <si>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</si>
  <si>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</si>
  <si>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</si>
  <si>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</si>
  <si>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</si>
  <si>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</si>
  <si>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</si>
  <si>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</si>
  <si>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</si>
  <si>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</si>
  <si>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</si>
  <si>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</si>
  <si>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</si>
  <si>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</si>
  <si>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</si>
  <si>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شمش طلا CD1GOB0001</t>
  </si>
  <si>
    <t>گواهي سپرده کالايي شمش نقره</t>
  </si>
  <si>
    <t>جمع</t>
  </si>
  <si>
    <t>نام سهام</t>
  </si>
  <si>
    <t>قیمت اعمال</t>
  </si>
  <si>
    <t>تاریخ اعمال</t>
  </si>
  <si>
    <t>نوع موقعیت</t>
  </si>
  <si>
    <t>تعداد اوراق</t>
  </si>
  <si>
    <t>اطلاعات آماری مرتبط با قراردادهای آتی توسط صندوق سرمایه گذاری: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</si>
  <si>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</si>
  <si>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</si>
  <si>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</si>
  <si>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</si>
  <si>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</si>
  <si>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</si>
  <si>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</si>
  <si>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</si>
  <si>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</si>
  <si>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</si>
  <si>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</si>
  <si>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</si>
  <si>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</si>
  <si>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</si>
  <si>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</si>
  <si>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</si>
  <si>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</si>
  <si>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</si>
  <si>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</si>
  <si>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</si>
  <si>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</si>
  <si>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</si>
  <si>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</si>
  <si>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</si>
  <si>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</si>
  <si>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</si>
  <si>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</si>
  <si>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</si>
  <si>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</si>
  <si>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</si>
  <si>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</si>
  <si>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</si>
  <si>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</si>
  <si>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</si>
  <si>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</si>
  <si>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</si>
  <si>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</si>
  <si>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</si>
  <si>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</si>
  <si>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_2-1</t>
  </si>
  <si>
    <r>
      <t>1</t>
    </r>
    <r>
      <rPr>
        <sz val="9"/>
        <color theme="0" tint="-0.249977111117893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</si>
  <si>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t>2</t>
    </r>
    <r>
      <rPr>
        <sz val="9"/>
        <color theme="0" tint="-0.14999847407452621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</si>
  <si>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t>3</t>
    </r>
    <r>
      <rPr>
        <sz val="9"/>
        <color theme="0" tint="-0.14999847407452621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</si>
  <si>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t>_2-2</t>
  </si>
  <si>
    <t>_3-2</t>
  </si>
  <si>
    <t>قراردادآتی صندوق طلای لوتوس تحویل مهر ماه 1404</t>
  </si>
  <si>
    <t>قراردادآتی شمش طلای خام 995 تحویل مرداد ماه 1404</t>
  </si>
  <si>
    <t>قرداد آتی  صندوق لوتوس تحویل دی ماه 1404</t>
  </si>
  <si>
    <t>نماد</t>
  </si>
  <si>
    <t>ETCME04</t>
  </si>
  <si>
    <t>GB28MO04</t>
  </si>
  <si>
    <t>ETCDY04</t>
  </si>
  <si>
    <t>خرید</t>
  </si>
  <si>
    <t>مهر ماه 1404</t>
  </si>
  <si>
    <t>مرداد ماه 1404</t>
  </si>
  <si>
    <t>دی ماه 1404</t>
  </si>
  <si>
    <t xml:space="preserve">سپرده بانکی </t>
  </si>
  <si>
    <t>سپرده بانکی</t>
  </si>
  <si>
    <t>گواهی سپرده بانکی</t>
  </si>
  <si>
    <t>اول دوره</t>
  </si>
  <si>
    <t>انتهای دوره</t>
  </si>
  <si>
    <t>میانگین</t>
  </si>
  <si>
    <t xml:space="preserve"> گواهی سپرده بانکی </t>
  </si>
  <si>
    <t>ملل</t>
  </si>
  <si>
    <t>ملت</t>
  </si>
  <si>
    <t>خاورمیانه</t>
  </si>
  <si>
    <t>28مرداد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</si>
</sst>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0.0000%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8"/>
      <color rgb="FF000000"/>
      <name val="B Nazanin"/>
      <charset val="178"/>
    </font>
    <font>
      <sz val="9"/>
      <color theme="0" tint="-0.249977111117893"/>
      <name val="B Nazanin"/>
      <charset val="178"/>
    </font>
    <font>
      <sz val="9"/>
      <color theme="0" tint="-0.14999847407452621"/>
      <name val="B Nazanin"/>
      <charset val="178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2"/>
      <color theme="0" tint="-0.34998626667073579"/>
      <name val="B Nazanin"/>
      <charset val="178"/>
    </font>
    <font>
      <sz val="10"/>
      <color theme="1"/>
      <name val="Arial"/>
      <family val="2"/>
    </font>
    <font>
      <sz val="10"/>
      <color rgb="FF333333"/>
      <name val="IRANSans"/>
    </font>
    <font>
      <sz val="10"/>
      <color theme="6" tint="-0.249977111117893"/>
      <name val="Arial"/>
      <family val="2"/>
    </font>
    <font>
      <sz val="10"/>
      <color rgb="FFFF0000"/>
      <name val="Arial"/>
      <family val="2"/>
    </font>
    <font>
      <sz val="12"/>
      <color theme="1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4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10" fillId="0" borderId="0" xfId="0" applyNumberFormat="1" applyFont="1" applyAlignment="1">
      <alignment horizontal="left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 applyAlignment="1">
      <alignment horizontal="left"/>
    </xf>
    <xf numFmtId="164" fontId="5" fillId="0" borderId="5" xfId="1" applyNumberFormat="1" applyFont="1" applyFill="1" applyBorder="1" applyAlignment="1">
      <alignment horizontal="center" vertical="center"/>
    </xf>
    <xf numFmtId="9" fontId="5" fillId="0" borderId="2" xfId="1" applyNumberFormat="1" applyFont="1" applyFill="1" applyBorder="1" applyAlignment="1">
      <alignment horizontal="center" vertical="center"/>
    </xf>
    <xf numFmtId="9" fontId="5" fillId="0" borderId="5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right" vertical="top"/>
    </xf>
    <xf numFmtId="0" fontId="9" fillId="0" borderId="0" xfId="0" applyFont="1" applyAlignment="1">
      <alignment horizontal="left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10" fontId="5" fillId="0" borderId="0" xfId="1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1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3" fontId="0" fillId="0" borderId="0" xfId="0" applyNumberFormat="1" applyBorder="1" applyAlignment="1">
      <alignment horizontal="left"/>
    </xf>
    <xf numFmtId="10" fontId="0" fillId="0" borderId="0" xfId="0" applyNumberFormat="1" applyBorder="1" applyAlignment="1">
      <alignment horizontal="left"/>
    </xf>
    <xf numFmtId="0" fontId="5" fillId="0" borderId="0" xfId="0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0" fontId="0" fillId="0" borderId="2" xfId="0" applyFill="1" applyBorder="1" applyAlignment="1">
      <alignment horizontal="left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10" fontId="0" fillId="0" borderId="0" xfId="1" applyNumberFormat="1" applyFont="1" applyFill="1" applyBorder="1" applyAlignment="1">
      <alignment horizontal="left"/>
    </xf>
    <xf numFmtId="3" fontId="16" fillId="0" borderId="0" xfId="0" applyNumberFormat="1" applyFont="1" applyFill="1" applyBorder="1" applyAlignment="1">
      <alignment horizontal="center" vertical="center"/>
    </xf>
    <xf numFmtId="9" fontId="0" fillId="0" borderId="0" xfId="1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3" fontId="5" fillId="0" borderId="11" xfId="0" applyNumberFormat="1" applyFont="1" applyFill="1" applyBorder="1" applyAlignment="1">
      <alignment horizontal="center" vertical="center"/>
    </xf>
    <xf numFmtId="164" fontId="5" fillId="0" borderId="1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18" fillId="0" borderId="8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0" fontId="5" fillId="0" borderId="4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5501817</xdr:colOff>
      <xdr:row>9</xdr:row>
      <xdr:rowOff>14212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21D94-3C2B-4888-8B14-0881F8A0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338358" y="1000125"/>
          <a:ext cx="5501817" cy="4109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3"/>
  <sheetViews>
    <sheetView showGridLines="0" rightToLeft="1" tabSelected="1" view="pageBreakPreview" zoomScale="93" zoomScaleNormal="100" zoomScaleSheetLayoutView="93" workbookViewId="0">
      <selection activeCell="B7" sqref="B7"/>
    </sheetView>
  </sheetViews>
  <sheetFormatPr defaultRowHeight="12.75"/>
  <cols>
    <col min="1" max="1" width="88.7109375" customWidth="1"/>
    <col min="2" max="2" width="45.42578125" customWidth="1"/>
    <col min="3" max="3" width="76.5703125" customWidth="1"/>
  </cols>
  <sheetData>
    <row r="1" spans="1:2" ht="7.35" customHeight="1">
      <c r="A1" s="10"/>
    </row>
    <row r="2" spans="1:2" ht="123.6" customHeight="1">
      <c r="B2" s="107"/>
    </row>
    <row r="3" spans="1:2" ht="123.6" customHeight="1">
      <c r="B3" s="107"/>
    </row>
    <row r="11" spans="1:2" ht="40.5" customHeight="1">
      <c r="A11" s="11" t="s">
        <v>0</v>
      </c>
    </row>
    <row r="12" spans="1:2" ht="37.5" customHeight="1">
      <c r="A12" s="11" t="s">
        <v>1</v>
      </c>
    </row>
    <row r="13" spans="1:2" ht="32.25" customHeight="1">
      <c r="A13" s="11" t="s">
        <v>2</v>
      </c>
    </row>
  </sheetData>
  <mergeCells count="1">
    <mergeCell ref="B2:B3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6"/>
  <sheetViews>
    <sheetView showGridLines="0" rightToLeft="1" view="pageBreakPreview" zoomScale="89" zoomScaleNormal="100" zoomScaleSheetLayoutView="89" workbookViewId="0">
      <selection activeCell="Q8" sqref="Q8:R8"/>
    </sheetView>
  </sheetViews>
  <sheetFormatPr defaultRowHeight="12.75"/>
  <cols>
    <col min="1" max="1" width="40.28515625" customWidth="1"/>
    <col min="2" max="2" width="1.28515625" customWidth="1"/>
    <col min="3" max="3" width="14.140625" customWidth="1"/>
    <col min="4" max="4" width="1.28515625" customWidth="1"/>
    <col min="5" max="5" width="23.42578125" customWidth="1"/>
    <col min="6" max="6" width="1.28515625" customWidth="1"/>
    <col min="7" max="7" width="19.7109375" customWidth="1"/>
    <col min="8" max="8" width="1.28515625" customWidth="1"/>
    <col min="9" max="9" width="23.7109375" customWidth="1"/>
    <col min="10" max="10" width="1.28515625" customWidth="1"/>
    <col min="11" max="11" width="11.7109375" customWidth="1"/>
    <col min="12" max="12" width="1.28515625" customWidth="1"/>
    <col min="13" max="13" width="19.140625" customWidth="1"/>
    <col min="14" max="14" width="1.28515625" customWidth="1"/>
    <col min="15" max="15" width="18.7109375" customWidth="1"/>
    <col min="16" max="16" width="1.28515625" customWidth="1"/>
    <col min="17" max="17" width="19.85546875" customWidth="1"/>
    <col min="18" max="18" width="1.28515625" customWidth="1"/>
    <col min="19" max="19" width="0.28515625" customWidth="1"/>
    <col min="20" max="20" width="31.140625" bestFit="1" customWidth="1"/>
  </cols>
  <sheetData>
    <row r="1" spans="1:18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8" ht="21.75" customHeight="1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4.45" customHeight="1"/>
    <row r="5" spans="1:18" ht="14.4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14.45" customHeight="1">
      <c r="A6" s="110" t="s">
        <v>37</v>
      </c>
      <c r="C6" s="110" t="s">
        <v>46</v>
      </c>
      <c r="D6" s="110"/>
      <c r="E6" s="110"/>
      <c r="F6" s="110"/>
      <c r="G6" s="110"/>
      <c r="H6" s="110"/>
      <c r="I6" s="110"/>
      <c r="K6" s="110" t="s">
        <v>47</v>
      </c>
      <c r="L6" s="110"/>
      <c r="M6" s="110"/>
      <c r="N6" s="110"/>
      <c r="O6" s="110"/>
      <c r="P6" s="110"/>
      <c r="Q6" s="110"/>
      <c r="R6" s="110"/>
    </row>
    <row r="7" spans="1:18" ht="35.25" customHeight="1">
      <c r="A7" s="110"/>
      <c r="C7" s="7" t="s">
        <v>13</v>
      </c>
      <c r="D7" s="3"/>
      <c r="E7" s="7" t="s">
        <v>63</v>
      </c>
      <c r="F7" s="3"/>
      <c r="G7" s="7" t="s">
        <v>64</v>
      </c>
      <c r="H7" s="3"/>
      <c r="I7" s="7" t="s">
        <v>65</v>
      </c>
      <c r="K7" s="7" t="s">
        <v>13</v>
      </c>
      <c r="L7" s="3"/>
      <c r="M7" s="7" t="s">
        <v>63</v>
      </c>
      <c r="N7" s="3"/>
      <c r="O7" s="7" t="s">
        <v>64</v>
      </c>
      <c r="P7" s="3"/>
      <c r="Q7" s="137" t="s">
        <v>65</v>
      </c>
      <c r="R7" s="137"/>
    </row>
    <row r="8" spans="1:18" s="55" customFormat="1" ht="18.75">
      <c r="A8" s="62" t="s">
        <v>21</v>
      </c>
      <c r="B8" s="62"/>
      <c r="C8" s="73">
        <v>84496</v>
      </c>
      <c r="D8" s="86"/>
      <c r="E8" s="100">
        <v>93708927726.185608</v>
      </c>
      <c r="F8" s="86"/>
      <c r="G8" s="100">
        <v>93098400944.185593</v>
      </c>
      <c r="H8" s="86"/>
      <c r="I8" s="100">
        <f>E8-G8</f>
        <v>610526782.00001526</v>
      </c>
      <c r="J8" s="86"/>
      <c r="K8" s="73">
        <v>84496</v>
      </c>
      <c r="L8" s="86"/>
      <c r="M8" s="97">
        <v>93708927726.185608</v>
      </c>
      <c r="N8" s="86"/>
      <c r="O8" s="73">
        <v>93098400944.185608</v>
      </c>
      <c r="P8" s="86"/>
      <c r="Q8" s="117">
        <f>M8-O8</f>
        <v>610526782</v>
      </c>
      <c r="R8" s="117"/>
    </row>
    <row r="9" spans="1:18" ht="18.75">
      <c r="A9" s="62" t="s">
        <v>19</v>
      </c>
      <c r="B9" s="62"/>
      <c r="C9" s="72">
        <v>2172041</v>
      </c>
      <c r="D9" s="17"/>
      <c r="E9" s="99">
        <v>204201400692</v>
      </c>
      <c r="F9" s="30"/>
      <c r="G9" s="99">
        <v>160482731477</v>
      </c>
      <c r="H9" s="30"/>
      <c r="I9" s="100">
        <f>E9-G9</f>
        <v>43718669215</v>
      </c>
      <c r="J9" s="30"/>
      <c r="K9" s="99">
        <v>2741608</v>
      </c>
      <c r="L9" s="30"/>
      <c r="M9" s="99">
        <v>5293948976408</v>
      </c>
      <c r="N9" s="30"/>
      <c r="O9" s="99">
        <v>4511415942101</v>
      </c>
      <c r="P9" s="30"/>
      <c r="Q9" s="117">
        <f>M9-O9</f>
        <v>782533034307</v>
      </c>
      <c r="R9" s="117"/>
    </row>
    <row r="10" spans="1:18" ht="21.75" customHeight="1">
      <c r="A10" s="6" t="s">
        <v>22</v>
      </c>
      <c r="C10" s="18"/>
      <c r="D10" s="17"/>
      <c r="E10" s="18">
        <f>SUM(E8:E9)</f>
        <v>297910328418.18561</v>
      </c>
      <c r="F10" s="17"/>
      <c r="G10" s="18">
        <f>SUM(G8:G9)</f>
        <v>253581132421.18561</v>
      </c>
      <c r="H10" s="17"/>
      <c r="I10" s="18">
        <f>SUM(I8:I9)</f>
        <v>44329195997.000015</v>
      </c>
      <c r="J10" s="17"/>
      <c r="K10" s="18"/>
      <c r="L10" s="17"/>
      <c r="M10" s="18">
        <f>SUM(M8:M9)</f>
        <v>5387657904134.1855</v>
      </c>
      <c r="N10" s="17"/>
      <c r="O10" s="18">
        <f>SUM(O8:O9)</f>
        <v>4604514343045.1855</v>
      </c>
      <c r="P10" s="17"/>
      <c r="Q10" s="138">
        <f>SUM(Q8:R9)</f>
        <v>783143561089</v>
      </c>
      <c r="R10" s="138"/>
    </row>
    <row r="14" spans="1:18">
      <c r="I14" s="38"/>
      <c r="K14" s="38"/>
    </row>
    <row r="15" spans="1:18" s="55" customFormat="1" ht="18.75">
      <c r="A15" s="62"/>
      <c r="B15" s="62"/>
      <c r="C15" s="73"/>
      <c r="D15" s="86"/>
      <c r="E15" s="73"/>
      <c r="F15" s="86"/>
      <c r="G15" s="73"/>
      <c r="H15" s="86"/>
      <c r="I15" s="73"/>
      <c r="J15" s="86"/>
      <c r="K15" s="73"/>
      <c r="L15" s="86"/>
      <c r="M15" s="73"/>
      <c r="N15" s="86"/>
      <c r="O15" s="73"/>
      <c r="P15" s="86"/>
      <c r="Q15" s="117"/>
      <c r="R15" s="117"/>
    </row>
    <row r="16" spans="1:18" ht="18.75">
      <c r="A16" s="62"/>
      <c r="B16" s="62"/>
      <c r="C16" s="72"/>
      <c r="D16" s="30"/>
      <c r="E16" s="72"/>
      <c r="F16" s="30"/>
      <c r="G16" s="72"/>
      <c r="H16" s="30"/>
      <c r="I16" s="72"/>
      <c r="J16" s="30"/>
      <c r="K16" s="72"/>
      <c r="L16" s="30"/>
      <c r="M16" s="72"/>
      <c r="N16" s="30"/>
      <c r="O16" s="72"/>
      <c r="P16" s="30"/>
      <c r="Q16" s="116"/>
      <c r="R16" s="116"/>
    </row>
    <row r="17" spans="1:18">
      <c r="A17" s="52"/>
      <c r="B17" s="52"/>
      <c r="C17" s="52"/>
      <c r="D17" s="52"/>
      <c r="E17" s="52"/>
      <c r="F17" s="52"/>
      <c r="G17" s="52"/>
      <c r="H17" s="52"/>
      <c r="I17" s="87"/>
      <c r="J17" s="52"/>
      <c r="K17" s="52"/>
      <c r="L17" s="52"/>
      <c r="M17" s="52"/>
      <c r="N17" s="52"/>
      <c r="O17" s="52"/>
      <c r="P17" s="52"/>
      <c r="Q17" s="87"/>
      <c r="R17" s="52"/>
    </row>
    <row r="18" spans="1:18">
      <c r="A18" s="52"/>
      <c r="B18" s="52"/>
      <c r="C18" s="52"/>
      <c r="D18" s="52"/>
      <c r="E18" s="52"/>
      <c r="F18" s="52"/>
      <c r="G18" s="87"/>
      <c r="H18" s="52"/>
      <c r="I18" s="87"/>
      <c r="J18" s="52"/>
      <c r="K18" s="52"/>
      <c r="L18" s="52"/>
      <c r="M18" s="52"/>
      <c r="N18" s="52"/>
      <c r="O18" s="52"/>
      <c r="P18" s="52"/>
      <c r="Q18" s="52"/>
      <c r="R18" s="52"/>
    </row>
    <row r="19" spans="1:18">
      <c r="A19" s="52"/>
      <c r="B19" s="52"/>
      <c r="C19" s="52"/>
      <c r="D19" s="52"/>
      <c r="E19" s="87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</row>
    <row r="20" spans="1:18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>
      <c r="A23" s="52"/>
      <c r="B23" s="52"/>
      <c r="C23" s="52"/>
      <c r="D23" s="52"/>
      <c r="E23" s="52"/>
      <c r="F23" s="52"/>
      <c r="G23" s="52"/>
      <c r="H23" s="52"/>
      <c r="I23" s="87"/>
      <c r="J23" s="52"/>
      <c r="K23" s="52"/>
      <c r="L23" s="52"/>
      <c r="M23" s="52"/>
      <c r="N23" s="52"/>
      <c r="O23" s="52"/>
      <c r="P23" s="52"/>
      <c r="Q23" s="52"/>
      <c r="R23" s="52"/>
    </row>
    <row r="24" spans="1:18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18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18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</sheetData>
  <mergeCells count="13">
    <mergeCell ref="Q15:R15"/>
    <mergeCell ref="Q16:R16"/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"/>
  <sheetViews>
    <sheetView showGridLines="0" rightToLeft="1" view="pageBreakPreview" topLeftCell="B1" zoomScale="115" zoomScaleNormal="100" zoomScaleSheetLayoutView="115" workbookViewId="0">
      <selection activeCell="M12" sqref="M12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5703125" customWidth="1"/>
    <col min="6" max="6" width="1.28515625" customWidth="1"/>
    <col min="7" max="7" width="18.7109375" bestFit="1" customWidth="1"/>
    <col min="8" max="8" width="1.28515625" customWidth="1"/>
    <col min="9" max="9" width="28.140625" customWidth="1"/>
    <col min="10" max="10" width="1.28515625" customWidth="1"/>
    <col min="11" max="11" width="13.5703125" customWidth="1"/>
    <col min="12" max="12" width="1.28515625" customWidth="1"/>
    <col min="13" max="13" width="20.42578125" customWidth="1"/>
    <col min="14" max="14" width="1.28515625" customWidth="1"/>
    <col min="15" max="15" width="20.140625" bestFit="1" customWidth="1"/>
    <col min="16" max="16" width="1.28515625" customWidth="1"/>
    <col min="17" max="17" width="24.85546875" customWidth="1"/>
    <col min="18" max="18" width="1.28515625" customWidth="1"/>
    <col min="19" max="19" width="0.28515625" customWidth="1"/>
    <col min="20" max="20" width="29" bestFit="1" customWidth="1"/>
  </cols>
  <sheetData>
    <row r="1" spans="1:21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21" ht="21.75" customHeight="1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21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21" ht="14.45" customHeight="1"/>
    <row r="5" spans="1:21" ht="14.45" customHeight="1">
      <c r="A5" s="109" t="s">
        <v>66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21" ht="14.45" customHeight="1">
      <c r="A6" s="110" t="s">
        <v>37</v>
      </c>
      <c r="C6" s="110" t="s">
        <v>46</v>
      </c>
      <c r="D6" s="110"/>
      <c r="E6" s="110"/>
      <c r="F6" s="110"/>
      <c r="G6" s="110"/>
      <c r="H6" s="110"/>
      <c r="I6" s="110"/>
      <c r="K6" s="110" t="s">
        <v>47</v>
      </c>
      <c r="L6" s="110"/>
      <c r="M6" s="110"/>
      <c r="N6" s="110"/>
      <c r="O6" s="110"/>
      <c r="P6" s="110"/>
      <c r="Q6" s="110"/>
      <c r="R6" s="110"/>
    </row>
    <row r="7" spans="1:21" ht="39" customHeight="1">
      <c r="A7" s="110"/>
      <c r="C7" s="7" t="s">
        <v>13</v>
      </c>
      <c r="D7" s="3"/>
      <c r="E7" s="7" t="s">
        <v>15</v>
      </c>
      <c r="F7" s="3"/>
      <c r="G7" s="7" t="s">
        <v>64</v>
      </c>
      <c r="H7" s="3"/>
      <c r="I7" s="7" t="s">
        <v>67</v>
      </c>
      <c r="K7" s="7" t="s">
        <v>13</v>
      </c>
      <c r="L7" s="3"/>
      <c r="M7" s="65" t="s">
        <v>15</v>
      </c>
      <c r="N7" s="70"/>
      <c r="O7" s="65" t="s">
        <v>64</v>
      </c>
      <c r="P7" s="70"/>
      <c r="Q7" s="137" t="s">
        <v>67</v>
      </c>
      <c r="R7" s="137"/>
    </row>
    <row r="8" spans="1:21" ht="21.75" customHeight="1">
      <c r="A8" s="8" t="s">
        <v>20</v>
      </c>
      <c r="C8" s="16">
        <v>2241210</v>
      </c>
      <c r="D8" s="17"/>
      <c r="E8" s="16">
        <v>22693685624400</v>
      </c>
      <c r="F8" s="17"/>
      <c r="G8" s="75">
        <v>21667430765369</v>
      </c>
      <c r="H8" s="17"/>
      <c r="I8" s="16">
        <f>E8-G8</f>
        <v>1026254859031</v>
      </c>
      <c r="J8" s="17"/>
      <c r="K8" s="16">
        <v>2241210</v>
      </c>
      <c r="L8" s="17"/>
      <c r="M8" s="66">
        <v>22693685624400</v>
      </c>
      <c r="N8" s="30"/>
      <c r="O8" s="66">
        <v>18500791869634</v>
      </c>
      <c r="P8" s="30"/>
      <c r="Q8" s="139">
        <f>M8-O8</f>
        <v>4192893754766</v>
      </c>
      <c r="R8" s="139"/>
    </row>
    <row r="9" spans="1:21" ht="21.75" customHeight="1" thickBot="1">
      <c r="A9" s="6" t="s">
        <v>22</v>
      </c>
      <c r="C9" s="18"/>
      <c r="D9" s="17"/>
      <c r="E9" s="18">
        <f>SUM(E8)</f>
        <v>22693685624400</v>
      </c>
      <c r="F9" s="17"/>
      <c r="G9" s="74">
        <f>SUM(G8)</f>
        <v>21667430765369</v>
      </c>
      <c r="H9" s="17"/>
      <c r="I9" s="18">
        <f>SUM(I8)</f>
        <v>1026254859031</v>
      </c>
      <c r="J9" s="17"/>
      <c r="K9" s="18"/>
      <c r="L9" s="17"/>
      <c r="M9" s="64">
        <f>SUM(M8)</f>
        <v>22693685624400</v>
      </c>
      <c r="N9" s="30"/>
      <c r="O9" s="64">
        <f>SUM(O8)</f>
        <v>18500791869634</v>
      </c>
      <c r="P9" s="30"/>
      <c r="Q9" s="138">
        <f>SUM(Q8)</f>
        <v>4192893754766</v>
      </c>
      <c r="R9" s="138"/>
    </row>
    <row r="10" spans="1:21" ht="13.5" thickTop="1"/>
    <row r="11" spans="1:21">
      <c r="G11" s="38"/>
      <c r="K11" s="38"/>
    </row>
    <row r="12" spans="1:21">
      <c r="K12" s="38"/>
      <c r="T12" s="47"/>
      <c r="U12" s="38"/>
    </row>
    <row r="13" spans="1:21">
      <c r="M13" s="47"/>
      <c r="O13" s="59"/>
      <c r="Q13" s="38"/>
    </row>
    <row r="14" spans="1:21">
      <c r="M14" s="38"/>
      <c r="O14" s="38"/>
    </row>
    <row r="15" spans="1:21">
      <c r="M15" s="38"/>
      <c r="O15" s="38"/>
    </row>
    <row r="16" spans="1:21">
      <c r="M16" s="58"/>
      <c r="O16" s="38"/>
    </row>
    <row r="17" spans="9:15">
      <c r="O17" s="38"/>
    </row>
    <row r="18" spans="9:15">
      <c r="M18" s="38"/>
      <c r="O18" s="38"/>
    </row>
    <row r="20" spans="9:15">
      <c r="I20" s="38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5"/>
  <sheetViews>
    <sheetView showGridLines="0" rightToLeft="1" view="pageBreakPreview" topLeftCell="E1" zoomScale="93" zoomScaleNormal="100" zoomScaleSheetLayoutView="93" workbookViewId="0">
      <selection activeCell="C43" sqref="C43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8.5703125" customWidth="1"/>
    <col min="9" max="9" width="1.28515625" customWidth="1"/>
    <col min="10" max="10" width="19.7109375" customWidth="1"/>
    <col min="11" max="11" width="1.28515625" customWidth="1"/>
    <col min="12" max="12" width="14.28515625" customWidth="1"/>
    <col min="13" max="13" width="1.28515625" customWidth="1"/>
    <col min="14" max="14" width="20.5703125" customWidth="1"/>
    <col min="15" max="15" width="1.28515625" customWidth="1"/>
    <col min="16" max="16" width="14.28515625" customWidth="1"/>
    <col min="17" max="17" width="1.28515625" customWidth="1"/>
    <col min="18" max="18" width="19.8554687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1" customWidth="1"/>
    <col min="25" max="25" width="1.28515625" customWidth="1"/>
    <col min="26" max="26" width="18.28515625" customWidth="1"/>
    <col min="27" max="27" width="1.28515625" hidden="1" customWidth="1"/>
    <col min="28" max="28" width="20.140625" bestFit="1" customWidth="1"/>
    <col min="29" max="29" width="0.28515625" customWidth="1"/>
  </cols>
  <sheetData>
    <row r="1" spans="1:28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1:28" ht="21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1:28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8" ht="14.45" customHeight="1">
      <c r="A4" s="1" t="s">
        <v>3</v>
      </c>
      <c r="B4" s="109" t="s">
        <v>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spans="1:28" ht="14.45" customHeight="1">
      <c r="A5" s="109" t="s">
        <v>5</v>
      </c>
      <c r="B5" s="109"/>
      <c r="C5" s="109" t="s">
        <v>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28" ht="14.45" customHeight="1">
      <c r="F6" s="110" t="s">
        <v>7</v>
      </c>
      <c r="G6" s="110"/>
      <c r="H6" s="110"/>
      <c r="I6" s="110"/>
      <c r="J6" s="110"/>
      <c r="L6" s="110" t="s">
        <v>8</v>
      </c>
      <c r="M6" s="110"/>
      <c r="N6" s="110"/>
      <c r="O6" s="110"/>
      <c r="P6" s="110"/>
      <c r="Q6" s="110"/>
      <c r="R6" s="110"/>
      <c r="T6" s="110" t="s">
        <v>9</v>
      </c>
      <c r="U6" s="110"/>
      <c r="V6" s="110"/>
      <c r="W6" s="110"/>
      <c r="X6" s="110"/>
      <c r="Y6" s="110"/>
      <c r="Z6" s="110"/>
      <c r="AA6" s="110"/>
      <c r="AB6" s="110"/>
    </row>
    <row r="7" spans="1:28" ht="14.45" customHeight="1">
      <c r="F7" s="3"/>
      <c r="G7" s="3"/>
      <c r="H7" s="3"/>
      <c r="I7" s="3"/>
      <c r="J7" s="3"/>
      <c r="L7" s="111" t="s">
        <v>10</v>
      </c>
      <c r="M7" s="111"/>
      <c r="N7" s="111"/>
      <c r="O7" s="3"/>
      <c r="P7" s="111" t="s">
        <v>11</v>
      </c>
      <c r="Q7" s="111"/>
      <c r="R7" s="11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110" t="s">
        <v>12</v>
      </c>
      <c r="B8" s="110"/>
      <c r="C8" s="110"/>
      <c r="E8" s="110" t="s">
        <v>13</v>
      </c>
      <c r="F8" s="11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s="52" customFormat="1" ht="21.75" customHeight="1">
      <c r="A9" s="113" t="s">
        <v>19</v>
      </c>
      <c r="B9" s="113"/>
      <c r="C9" s="113"/>
      <c r="E9" s="114">
        <v>1877894</v>
      </c>
      <c r="F9" s="114"/>
      <c r="G9" s="30"/>
      <c r="H9" s="48">
        <v>14817895560375</v>
      </c>
      <c r="I9" s="30"/>
      <c r="J9" s="48">
        <v>17984534456110.5</v>
      </c>
      <c r="K9" s="30"/>
      <c r="L9" s="48">
        <v>383411</v>
      </c>
      <c r="M9" s="30"/>
      <c r="N9" s="48">
        <v>3843870303044</v>
      </c>
      <c r="O9" s="30"/>
      <c r="P9" s="48">
        <v>20095</v>
      </c>
      <c r="Q9" s="30"/>
      <c r="R9" s="48">
        <v>204201400692</v>
      </c>
      <c r="S9" s="30"/>
      <c r="T9" s="48">
        <v>2241210</v>
      </c>
      <c r="U9" s="30"/>
      <c r="V9" s="48">
        <v>10150000</v>
      </c>
      <c r="W9" s="30"/>
      <c r="X9" s="48">
        <v>18500791869634</v>
      </c>
      <c r="Y9" s="30"/>
      <c r="Z9" s="48">
        <v>22693685624400</v>
      </c>
      <c r="AA9" s="30"/>
      <c r="AB9" s="102">
        <f>Z9/AB16</f>
        <v>0.99751851332368857</v>
      </c>
    </row>
    <row r="10" spans="1:28" s="52" customFormat="1" ht="21.75" customHeight="1">
      <c r="A10" s="115" t="s">
        <v>21</v>
      </c>
      <c r="B10" s="115"/>
      <c r="C10" s="115"/>
      <c r="D10" s="55"/>
      <c r="E10" s="116">
        <v>0</v>
      </c>
      <c r="F10" s="117"/>
      <c r="G10" s="30"/>
      <c r="H10" s="49">
        <v>0</v>
      </c>
      <c r="I10" s="30"/>
      <c r="J10" s="49">
        <v>0</v>
      </c>
      <c r="K10" s="30"/>
      <c r="L10" s="49">
        <v>84496</v>
      </c>
      <c r="M10" s="30"/>
      <c r="N10" s="49">
        <v>93323843018</v>
      </c>
      <c r="O10" s="30"/>
      <c r="P10" s="49">
        <v>-84496</v>
      </c>
      <c r="Q10" s="30"/>
      <c r="R10" s="49">
        <v>93708927728</v>
      </c>
      <c r="S10" s="30"/>
      <c r="T10" s="49">
        <v>0</v>
      </c>
      <c r="U10" s="30"/>
      <c r="V10" s="49">
        <v>0</v>
      </c>
      <c r="W10" s="30"/>
      <c r="X10" s="49">
        <v>0</v>
      </c>
      <c r="Y10" s="30"/>
      <c r="Z10" s="49">
        <v>0</v>
      </c>
      <c r="AA10" s="30"/>
      <c r="AB10" s="85">
        <v>0</v>
      </c>
    </row>
    <row r="11" spans="1:28" ht="21.75" customHeight="1" thickBot="1">
      <c r="A11" s="112" t="s">
        <v>22</v>
      </c>
      <c r="B11" s="112"/>
      <c r="C11" s="112"/>
      <c r="D11" s="112"/>
      <c r="E11" s="17"/>
      <c r="F11" s="18"/>
      <c r="G11" s="17"/>
      <c r="H11" s="18">
        <f>SUM(H9:H10)</f>
        <v>14817895560375</v>
      </c>
      <c r="I11" s="17"/>
      <c r="J11" s="18">
        <f>SUM(J9:J10)</f>
        <v>17984534456110.5</v>
      </c>
      <c r="K11" s="17"/>
      <c r="L11" s="18"/>
      <c r="M11" s="17"/>
      <c r="N11" s="18">
        <f>SUM(N9:N10)</f>
        <v>3937194146062</v>
      </c>
      <c r="O11" s="17"/>
      <c r="P11" s="18"/>
      <c r="Q11" s="17"/>
      <c r="R11" s="18">
        <f>SUM(R9:R10)</f>
        <v>297910328420</v>
      </c>
      <c r="S11" s="17"/>
      <c r="T11" s="18"/>
      <c r="U11" s="17"/>
      <c r="V11" s="18"/>
      <c r="W11" s="17"/>
      <c r="X11" s="18">
        <f>SUM(X9:X10)</f>
        <v>18500791869634</v>
      </c>
      <c r="Y11" s="17"/>
      <c r="Z11" s="18">
        <f>SUM(Z9:Z10)</f>
        <v>22693685624400</v>
      </c>
      <c r="AA11" s="17"/>
      <c r="AB11" s="39">
        <f>SUM(AB9:AB10)</f>
        <v>0.99751851332368857</v>
      </c>
    </row>
    <row r="15" spans="1:28">
      <c r="P15" s="38"/>
    </row>
    <row r="16" spans="1:28">
      <c r="I16" s="53"/>
      <c r="J16" s="53"/>
      <c r="K16" s="53"/>
      <c r="L16" s="53"/>
      <c r="M16" s="53"/>
      <c r="N16" s="53"/>
      <c r="O16" s="53"/>
      <c r="P16" s="53"/>
      <c r="AB16" s="31">
        <v>22750139793181</v>
      </c>
    </row>
    <row r="17" spans="9:16">
      <c r="I17" s="53"/>
      <c r="J17" s="53"/>
      <c r="K17" s="53"/>
      <c r="L17" s="53"/>
      <c r="M17" s="53"/>
      <c r="N17" s="53"/>
      <c r="O17" s="53"/>
      <c r="P17" s="53"/>
    </row>
    <row r="18" spans="9:16">
      <c r="I18" s="53"/>
      <c r="J18" s="53"/>
      <c r="K18" s="53"/>
      <c r="L18" s="53"/>
      <c r="M18" s="53"/>
      <c r="N18" s="53"/>
      <c r="O18" s="53"/>
      <c r="P18" s="53"/>
    </row>
    <row r="19" spans="9:16">
      <c r="I19" s="53"/>
      <c r="J19" s="53"/>
      <c r="K19" s="53"/>
      <c r="L19" s="53"/>
      <c r="M19" s="54">
        <f>E9+L9-P9</f>
        <v>2241210</v>
      </c>
      <c r="N19" s="53"/>
      <c r="O19" s="53"/>
      <c r="P19" s="53"/>
    </row>
    <row r="20" spans="9:16">
      <c r="I20" s="53"/>
      <c r="J20" s="53"/>
      <c r="K20" s="53"/>
      <c r="L20" s="53"/>
      <c r="M20" s="53"/>
      <c r="N20" s="54"/>
      <c r="O20" s="53"/>
      <c r="P20" s="53"/>
    </row>
    <row r="21" spans="9:16">
      <c r="I21" s="53"/>
      <c r="J21" s="53"/>
      <c r="K21" s="53"/>
      <c r="L21" s="53"/>
      <c r="M21" s="53"/>
      <c r="N21" s="53"/>
      <c r="O21" s="53"/>
      <c r="P21" s="53"/>
    </row>
    <row r="22" spans="9:16">
      <c r="I22" s="53"/>
      <c r="J22" s="53"/>
      <c r="K22" s="53"/>
      <c r="L22" s="53"/>
      <c r="M22" s="53"/>
      <c r="N22" s="53"/>
      <c r="O22" s="53"/>
      <c r="P22" s="53"/>
    </row>
    <row r="23" spans="9:16">
      <c r="I23" s="53"/>
      <c r="J23" s="53"/>
      <c r="K23" s="53"/>
      <c r="L23" s="53"/>
      <c r="M23" s="53"/>
      <c r="N23" s="53"/>
      <c r="O23" s="53"/>
      <c r="P23" s="53"/>
    </row>
    <row r="24" spans="9:16">
      <c r="I24" s="53"/>
      <c r="J24" s="53"/>
      <c r="K24" s="53"/>
      <c r="L24" s="53"/>
      <c r="M24" s="53"/>
      <c r="N24" s="53"/>
      <c r="O24" s="53"/>
      <c r="P24" s="53"/>
    </row>
    <row r="25" spans="9:16">
      <c r="I25" s="53"/>
      <c r="J25" s="53"/>
      <c r="K25" s="53"/>
      <c r="L25" s="53"/>
      <c r="M25" s="53"/>
      <c r="N25" s="53"/>
      <c r="O25" s="53"/>
      <c r="P25" s="53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19"/>
  <sheetViews>
    <sheetView showGridLines="0" rightToLeft="1" view="pageBreakPreview" zoomScale="115" zoomScaleNormal="100" zoomScaleSheetLayoutView="115" workbookViewId="0">
      <selection activeCell="AE11" sqref="AE11"/>
    </sheetView>
  </sheetViews>
  <sheetFormatPr defaultRowHeight="12.75"/>
  <cols>
    <col min="1" max="1" width="42.42578125" bestFit="1" customWidth="1"/>
    <col min="2" max="2" width="2.5703125" customWidth="1"/>
    <col min="3" max="3" width="15.42578125" customWidth="1"/>
    <col min="4" max="4" width="1.28515625" customWidth="1"/>
    <col min="5" max="5" width="13" customWidth="1"/>
    <col min="6" max="6" width="1.28515625" customWidth="1"/>
    <col min="7" max="7" width="13" customWidth="1"/>
    <col min="8" max="8" width="1.28515625" customWidth="1"/>
    <col min="9" max="9" width="12" bestFit="1" customWidth="1"/>
    <col min="10" max="10" width="1.28515625" customWidth="1"/>
    <col min="11" max="11" width="5.140625" customWidth="1"/>
    <col min="12" max="12" width="1.28515625" customWidth="1"/>
    <col min="13" max="13" width="9.140625" customWidth="1"/>
    <col min="14" max="14" width="1.28515625" customWidth="1"/>
    <col min="15" max="15" width="2.5703125" customWidth="1"/>
    <col min="16" max="16" width="1.28515625" customWidth="1"/>
    <col min="17" max="17" width="13.42578125" customWidth="1"/>
    <col min="18" max="20" width="1.28515625" customWidth="1"/>
    <col min="21" max="21" width="6.42578125" customWidth="1"/>
    <col min="22" max="24" width="1.28515625" customWidth="1"/>
    <col min="25" max="25" width="6.42578125" customWidth="1"/>
    <col min="26" max="26" width="1.28515625" customWidth="1"/>
    <col min="27" max="27" width="3.5703125" customWidth="1"/>
    <col min="28" max="30" width="1.28515625" customWidth="1"/>
    <col min="31" max="31" width="14" customWidth="1"/>
    <col min="32" max="32" width="9.140625" customWidth="1"/>
    <col min="33" max="33" width="1.28515625" customWidth="1"/>
    <col min="34" max="34" width="2.5703125" customWidth="1"/>
    <col min="35" max="35" width="1.28515625" customWidth="1"/>
    <col min="36" max="36" width="9.140625" customWidth="1"/>
    <col min="37" max="37" width="1.28515625" customWidth="1"/>
    <col min="38" max="38" width="2.5703125" customWidth="1"/>
    <col min="39" max="39" width="1.28515625" customWidth="1"/>
    <col min="40" max="40" width="11.7109375" customWidth="1"/>
    <col min="41" max="42" width="1.28515625" customWidth="1"/>
    <col min="43" max="43" width="13" customWidth="1"/>
    <col min="44" max="44" width="7.7109375" customWidth="1"/>
    <col min="45" max="45" width="0.28515625" customWidth="1"/>
  </cols>
  <sheetData>
    <row r="1" spans="1:44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</row>
    <row r="2" spans="1:44" ht="27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</row>
    <row r="3" spans="1:44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</row>
    <row r="4" spans="1:44" ht="23.25" customHeight="1">
      <c r="A4" s="9"/>
      <c r="B4" s="22"/>
      <c r="C4" s="9"/>
      <c r="D4" s="2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57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s="12" customFormat="1" ht="14.45" customHeight="1">
      <c r="A5" s="119" t="s">
        <v>28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</row>
    <row r="6" spans="1:44" ht="21.75" customHeight="1">
      <c r="E6" s="110" t="s">
        <v>7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Q6" s="110" t="s">
        <v>9</v>
      </c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44" ht="21" customHeight="1">
      <c r="A7" s="2" t="s">
        <v>23</v>
      </c>
      <c r="B7" s="35"/>
      <c r="C7" s="33" t="s">
        <v>77</v>
      </c>
      <c r="E7" s="4" t="s">
        <v>26</v>
      </c>
      <c r="F7" s="3"/>
      <c r="G7" s="4" t="s">
        <v>27</v>
      </c>
      <c r="H7" s="3"/>
      <c r="I7" s="111" t="s">
        <v>24</v>
      </c>
      <c r="J7" s="111"/>
      <c r="K7" s="111"/>
      <c r="L7" s="3"/>
      <c r="M7" s="111" t="s">
        <v>25</v>
      </c>
      <c r="N7" s="111"/>
      <c r="O7" s="111"/>
      <c r="Q7" s="111" t="s">
        <v>26</v>
      </c>
      <c r="R7" s="111"/>
      <c r="S7" s="111"/>
      <c r="T7" s="3"/>
      <c r="U7" s="111" t="s">
        <v>27</v>
      </c>
      <c r="V7" s="111"/>
      <c r="W7" s="111"/>
      <c r="X7" s="3"/>
      <c r="Y7" s="111" t="s">
        <v>24</v>
      </c>
      <c r="Z7" s="111"/>
      <c r="AA7" s="111"/>
      <c r="AB7" s="111"/>
      <c r="AC7" s="111"/>
      <c r="AD7" s="3"/>
      <c r="AE7" s="23" t="s">
        <v>25</v>
      </c>
    </row>
    <row r="8" spans="1:44" ht="14.45" customHeight="1">
      <c r="A8" s="3"/>
      <c r="B8" s="12"/>
      <c r="C8" s="17"/>
      <c r="E8" s="3"/>
      <c r="G8" s="3"/>
      <c r="I8" s="3"/>
      <c r="J8" s="3"/>
      <c r="K8" s="3"/>
      <c r="M8" s="3"/>
      <c r="N8" s="3"/>
      <c r="O8" s="3"/>
      <c r="Q8" s="3"/>
      <c r="R8" s="3"/>
      <c r="S8" s="3"/>
      <c r="U8" s="3"/>
      <c r="V8" s="3"/>
      <c r="W8" s="3"/>
      <c r="Y8" s="3"/>
      <c r="Z8" s="3"/>
      <c r="AA8" s="3"/>
      <c r="AB8" s="3"/>
      <c r="AC8" s="3"/>
      <c r="AE8" s="3"/>
    </row>
    <row r="9" spans="1:44" ht="21" customHeight="1">
      <c r="A9" s="32" t="s">
        <v>74</v>
      </c>
      <c r="B9" s="32"/>
      <c r="C9" s="34" t="s">
        <v>78</v>
      </c>
      <c r="E9" s="34" t="s">
        <v>81</v>
      </c>
      <c r="F9" s="36"/>
      <c r="G9" s="36">
        <v>260</v>
      </c>
      <c r="H9" s="36"/>
      <c r="I9" s="36">
        <v>606250</v>
      </c>
      <c r="J9" s="36"/>
      <c r="M9" s="34" t="s">
        <v>82</v>
      </c>
      <c r="Q9" s="34" t="s">
        <v>81</v>
      </c>
      <c r="T9" s="37">
        <v>260</v>
      </c>
      <c r="U9" s="118">
        <v>260</v>
      </c>
      <c r="V9" s="118"/>
      <c r="W9" s="118"/>
      <c r="Y9" s="118">
        <v>611255</v>
      </c>
      <c r="Z9" s="118"/>
      <c r="AA9" s="118"/>
      <c r="AB9" s="118"/>
      <c r="AC9" s="118"/>
      <c r="AD9" s="118"/>
      <c r="AE9" s="34" t="s">
        <v>82</v>
      </c>
    </row>
    <row r="10" spans="1:44" ht="21.75" customHeight="1">
      <c r="A10" s="32" t="s">
        <v>75</v>
      </c>
      <c r="B10" s="32"/>
      <c r="C10" s="34" t="s">
        <v>79</v>
      </c>
      <c r="E10" s="34" t="s">
        <v>81</v>
      </c>
      <c r="F10" s="36"/>
      <c r="G10" s="36">
        <v>50</v>
      </c>
      <c r="H10" s="36"/>
      <c r="I10" s="36">
        <v>97707000</v>
      </c>
      <c r="J10" s="36"/>
      <c r="M10" s="34" t="s">
        <v>83</v>
      </c>
      <c r="Q10" s="63" t="s">
        <v>81</v>
      </c>
      <c r="U10" s="118">
        <v>0</v>
      </c>
      <c r="V10" s="118"/>
      <c r="W10" s="118"/>
      <c r="Y10" s="118">
        <v>100526463</v>
      </c>
      <c r="Z10" s="118"/>
      <c r="AA10" s="118"/>
      <c r="AB10" s="118"/>
      <c r="AC10" s="118"/>
      <c r="AD10" s="118"/>
      <c r="AE10" s="50" t="s">
        <v>95</v>
      </c>
    </row>
    <row r="11" spans="1:44" ht="21" customHeight="1">
      <c r="A11" s="32" t="s">
        <v>76</v>
      </c>
      <c r="B11" s="32"/>
      <c r="C11" s="34" t="s">
        <v>80</v>
      </c>
      <c r="E11" s="34" t="s">
        <v>81</v>
      </c>
      <c r="F11" s="36"/>
      <c r="G11" s="36">
        <v>34</v>
      </c>
      <c r="H11" s="36"/>
      <c r="I11" s="36">
        <v>706552</v>
      </c>
      <c r="J11" s="36"/>
      <c r="M11" s="34" t="s">
        <v>84</v>
      </c>
      <c r="Q11" s="34" t="s">
        <v>81</v>
      </c>
      <c r="T11" s="37">
        <v>34</v>
      </c>
      <c r="U11" s="116">
        <v>34</v>
      </c>
      <c r="V11" s="116"/>
      <c r="W11" s="116"/>
      <c r="Y11" s="118">
        <v>732939</v>
      </c>
      <c r="Z11" s="118"/>
      <c r="AA11" s="118"/>
      <c r="AB11" s="118"/>
      <c r="AC11" s="118"/>
      <c r="AD11" s="118"/>
      <c r="AE11" s="34" t="s">
        <v>84</v>
      </c>
    </row>
    <row r="12" spans="1:44" ht="14.45" customHeight="1">
      <c r="Y12" s="118"/>
      <c r="Z12" s="118"/>
      <c r="AA12" s="118"/>
      <c r="AB12" s="118"/>
      <c r="AC12" s="118"/>
      <c r="AD12" s="118"/>
      <c r="AE12" s="36"/>
    </row>
    <row r="13" spans="1:44" ht="14.45" customHeight="1"/>
    <row r="14" spans="1:44" ht="14.45" customHeight="1"/>
    <row r="15" spans="1:44" ht="14.45" customHeight="1"/>
    <row r="16" spans="1:44" ht="21.75" customHeight="1"/>
    <row r="17" ht="21.75" customHeight="1"/>
    <row r="18" ht="21.75" customHeight="1"/>
    <row r="19" ht="21.75" customHeight="1"/>
  </sheetData>
  <mergeCells count="22">
    <mergeCell ref="I7:K7"/>
    <mergeCell ref="M7:O7"/>
    <mergeCell ref="Q7:S7"/>
    <mergeCell ref="U7:W7"/>
    <mergeCell ref="Y7:AC7"/>
    <mergeCell ref="A5:AR5"/>
    <mergeCell ref="E6:O6"/>
    <mergeCell ref="Q6:AE6"/>
    <mergeCell ref="A1:AF1"/>
    <mergeCell ref="A2:AF2"/>
    <mergeCell ref="A3:AF3"/>
    <mergeCell ref="Y12:AA12"/>
    <mergeCell ref="AB12:AD12"/>
    <mergeCell ref="U9:W9"/>
    <mergeCell ref="U11:W11"/>
    <mergeCell ref="Y9:AA9"/>
    <mergeCell ref="AB9:AD9"/>
    <mergeCell ref="Y10:AA10"/>
    <mergeCell ref="AB10:AD10"/>
    <mergeCell ref="Y11:AA11"/>
    <mergeCell ref="AB11:AD11"/>
    <mergeCell ref="U10:W10"/>
  </mergeCells>
  <pageMargins left="0.39" right="0.39" top="0.39" bottom="0.39" header="0" footer="0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showGridLines="0" rightToLeft="1" view="pageBreakPreview" zoomScale="95" zoomScaleNormal="100" zoomScaleSheetLayoutView="95" workbookViewId="0">
      <selection activeCell="L10" sqref="L10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9.42578125" bestFit="1" customWidth="1"/>
    <col min="7" max="7" width="1.28515625" customWidth="1"/>
    <col min="8" max="8" width="19.140625" bestFit="1" customWidth="1"/>
    <col min="9" max="9" width="1.28515625" customWidth="1"/>
    <col min="10" max="10" width="17.85546875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1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0.5" customHeight="1"/>
    <row r="5" spans="1:12" ht="14.45" customHeight="1">
      <c r="A5" s="1" t="s">
        <v>68</v>
      </c>
      <c r="B5" s="109" t="s">
        <v>29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ht="19.5" customHeight="1">
      <c r="D6" s="2" t="s">
        <v>7</v>
      </c>
      <c r="F6" s="110" t="s">
        <v>8</v>
      </c>
      <c r="G6" s="110"/>
      <c r="H6" s="110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21" customHeight="1">
      <c r="A8" s="110" t="s">
        <v>30</v>
      </c>
      <c r="B8" s="110"/>
      <c r="D8" s="2" t="s">
        <v>31</v>
      </c>
      <c r="F8" s="2" t="s">
        <v>32</v>
      </c>
      <c r="H8" s="2" t="s">
        <v>33</v>
      </c>
      <c r="J8" s="2" t="s">
        <v>31</v>
      </c>
      <c r="L8" s="2" t="s">
        <v>18</v>
      </c>
    </row>
    <row r="9" spans="1:12" ht="21.75" customHeight="1">
      <c r="A9" s="120" t="s">
        <v>85</v>
      </c>
      <c r="B9" s="120"/>
      <c r="D9" s="19">
        <v>47667135415</v>
      </c>
      <c r="E9" s="17"/>
      <c r="F9" s="24">
        <v>3914317042302</v>
      </c>
      <c r="G9" s="17"/>
      <c r="H9" s="24">
        <v>3911794379607</v>
      </c>
      <c r="I9" s="17"/>
      <c r="J9" s="19">
        <f>D9+F9-H9</f>
        <v>50189798110</v>
      </c>
      <c r="K9" s="17"/>
      <c r="L9" s="28">
        <f>J9/سهام!AB16</f>
        <v>2.2061314157306236E-3</v>
      </c>
    </row>
    <row r="10" spans="1:12" ht="21.75" customHeight="1" thickBot="1">
      <c r="A10" s="112" t="s">
        <v>22</v>
      </c>
      <c r="B10" s="112"/>
      <c r="D10" s="18">
        <f>SUM(D9:D9)</f>
        <v>47667135415</v>
      </c>
      <c r="E10" s="17"/>
      <c r="F10" s="18">
        <f>SUM(F9:F9)</f>
        <v>3914317042302</v>
      </c>
      <c r="G10" s="17"/>
      <c r="H10" s="18">
        <f>SUM(H9:H9)</f>
        <v>3911794379607</v>
      </c>
      <c r="I10" s="17"/>
      <c r="J10" s="18">
        <f>SUM(J9:J9)</f>
        <v>50189798110</v>
      </c>
      <c r="K10" s="17"/>
      <c r="L10" s="29">
        <f>SUM(L9)</f>
        <v>2.2061314157306236E-3</v>
      </c>
    </row>
    <row r="11" spans="1:12">
      <c r="D11" s="17"/>
      <c r="E11" s="17"/>
      <c r="F11" s="17"/>
      <c r="G11" s="17"/>
      <c r="H11" s="17"/>
      <c r="I11" s="17"/>
      <c r="J11" s="17"/>
      <c r="K11" s="17"/>
      <c r="L11" s="17"/>
    </row>
    <row r="14" spans="1:12">
      <c r="J14" s="38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showGridLines="0" rightToLeft="1" view="pageBreakPreview" zoomScale="89" zoomScaleNormal="100" zoomScaleSheetLayoutView="89" workbookViewId="0">
      <selection activeCell="F10" sqref="F10"/>
    </sheetView>
  </sheetViews>
  <sheetFormatPr defaultRowHeight="12.75"/>
  <cols>
    <col min="1" max="1" width="2.5703125" customWidth="1"/>
    <col min="2" max="2" width="48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9.140625" customWidth="1"/>
    <col min="9" max="9" width="1.28515625" customWidth="1"/>
    <col min="10" max="10" width="20.28515625" customWidth="1"/>
    <col min="11" max="11" width="0.85546875" customWidth="1"/>
  </cols>
  <sheetData>
    <row r="1" spans="1:10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1.75" customHeight="1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4.45" customHeight="1"/>
    <row r="5" spans="1:10" ht="30" customHeight="1">
      <c r="A5" s="1" t="s">
        <v>35</v>
      </c>
      <c r="B5" s="109" t="s">
        <v>36</v>
      </c>
      <c r="C5" s="109"/>
      <c r="D5" s="109"/>
      <c r="E5" s="109"/>
      <c r="F5" s="109"/>
      <c r="G5" s="109"/>
      <c r="H5" s="109"/>
      <c r="I5" s="109"/>
      <c r="J5" s="109"/>
    </row>
    <row r="6" spans="1:10" ht="14.45" customHeight="1"/>
    <row r="7" spans="1:10" s="90" customFormat="1" ht="24" customHeight="1">
      <c r="A7" s="124" t="s">
        <v>37</v>
      </c>
      <c r="B7" s="124"/>
      <c r="D7" s="91" t="s">
        <v>38</v>
      </c>
      <c r="F7" s="91" t="s">
        <v>31</v>
      </c>
      <c r="H7" s="91" t="s">
        <v>39</v>
      </c>
      <c r="J7" s="91" t="s">
        <v>40</v>
      </c>
    </row>
    <row r="8" spans="1:10" ht="21.75" customHeight="1">
      <c r="A8" s="121" t="s">
        <v>41</v>
      </c>
      <c r="B8" s="121"/>
      <c r="C8" s="17"/>
      <c r="D8" s="13" t="s">
        <v>69</v>
      </c>
      <c r="E8" s="17"/>
      <c r="F8" s="71">
        <f>'درآمد سرمایه گذاری در سهام'!J11</f>
        <v>1070584055027</v>
      </c>
      <c r="G8" s="17"/>
      <c r="H8" s="102">
        <f>F8/F11</f>
        <v>0.99772489994455549</v>
      </c>
      <c r="I8" s="17"/>
      <c r="J8" s="40">
        <f>F8/سهام!AB16</f>
        <v>4.7058350619361505E-2</v>
      </c>
    </row>
    <row r="9" spans="1:10" ht="21.75" customHeight="1">
      <c r="A9" s="122" t="s">
        <v>42</v>
      </c>
      <c r="B9" s="122"/>
      <c r="C9" s="17"/>
      <c r="D9" s="14" t="s">
        <v>70</v>
      </c>
      <c r="E9" s="17"/>
      <c r="F9" s="51">
        <f>'درآمد سپرده بانکی'!D10</f>
        <v>41403308</v>
      </c>
      <c r="G9" s="17"/>
      <c r="H9" s="103">
        <f>F9/F11</f>
        <v>3.8585584324466523E-5</v>
      </c>
      <c r="I9" s="17"/>
      <c r="J9" s="106">
        <f>F9/سهام!AB16</f>
        <v>1.8199144434448705E-6</v>
      </c>
    </row>
    <row r="10" spans="1:10" ht="21.75" customHeight="1">
      <c r="A10" s="123" t="s">
        <v>43</v>
      </c>
      <c r="B10" s="123"/>
      <c r="C10" s="17"/>
      <c r="D10" s="15" t="s">
        <v>71</v>
      </c>
      <c r="E10" s="17"/>
      <c r="F10" s="21">
        <f>'سایر درآمدها'!D10</f>
        <v>2399836600</v>
      </c>
      <c r="G10" s="17"/>
      <c r="H10" s="104">
        <f>F10/F11</f>
        <v>2.236514471120062E-3</v>
      </c>
      <c r="I10" s="17"/>
      <c r="J10" s="105">
        <f>F10/سهام!AB16</f>
        <v>1.054866748871281E-4</v>
      </c>
    </row>
    <row r="11" spans="1:10" ht="21.75" customHeight="1">
      <c r="A11" s="112" t="s">
        <v>22</v>
      </c>
      <c r="B11" s="112"/>
      <c r="C11" s="17"/>
      <c r="D11" s="18"/>
      <c r="E11" s="17"/>
      <c r="F11" s="18">
        <f>SUM(F8:F10)</f>
        <v>1073025294935</v>
      </c>
      <c r="G11" s="17"/>
      <c r="H11" s="41">
        <f>SUM(H8:H10)</f>
        <v>1</v>
      </c>
      <c r="I11" s="17"/>
      <c r="J11" s="41">
        <f>SUM(J8:J10)</f>
        <v>4.7165657208692077E-2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9"/>
  <sheetViews>
    <sheetView showGridLines="0" rightToLeft="1" view="pageBreakPreview" zoomScale="86" zoomScaleNormal="100" zoomScaleSheetLayoutView="86" workbookViewId="0">
      <selection activeCell="J9" sqref="J9"/>
    </sheetView>
  </sheetViews>
  <sheetFormatPr defaultRowHeight="12.75"/>
  <cols>
    <col min="1" max="1" width="6.140625" bestFit="1" customWidth="1"/>
    <col min="2" max="2" width="28.42578125" customWidth="1"/>
    <col min="3" max="3" width="1.28515625" customWidth="1"/>
    <col min="4" max="4" width="17.85546875" customWidth="1"/>
    <col min="5" max="5" width="2.140625" bestFit="1" customWidth="1"/>
    <col min="6" max="6" width="17.7109375" bestFit="1" customWidth="1"/>
    <col min="7" max="7" width="2.140625" bestFit="1" customWidth="1"/>
    <col min="8" max="8" width="16.7109375" bestFit="1" customWidth="1"/>
    <col min="9" max="9" width="2.140625" bestFit="1" customWidth="1"/>
    <col min="10" max="10" width="17.85546875" bestFit="1" customWidth="1"/>
    <col min="11" max="11" width="1.28515625" customWidth="1"/>
    <col min="12" max="12" width="21.140625" customWidth="1"/>
    <col min="13" max="13" width="1.28515625" customWidth="1"/>
    <col min="14" max="14" width="17.140625" bestFit="1" customWidth="1"/>
    <col min="15" max="16" width="2.140625" bestFit="1" customWidth="1"/>
    <col min="17" max="17" width="17.5703125" bestFit="1" customWidth="1"/>
    <col min="18" max="18" width="2.140625" bestFit="1" customWidth="1"/>
    <col min="19" max="19" width="16.7109375" bestFit="1" customWidth="1"/>
    <col min="20" max="20" width="2.140625" bestFit="1" customWidth="1"/>
    <col min="21" max="21" width="17.7109375" bestFit="1" customWidth="1"/>
    <col min="22" max="22" width="1.28515625" customWidth="1"/>
    <col min="23" max="23" width="19.85546875" customWidth="1"/>
    <col min="24" max="24" width="0.28515625" customWidth="1"/>
    <col min="26" max="26" width="16.42578125" bestFit="1" customWidth="1"/>
  </cols>
  <sheetData>
    <row r="1" spans="1:26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6" ht="21.75" customHeight="1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6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4" spans="1:26" ht="14.45" customHeight="1"/>
    <row r="5" spans="1:26" ht="28.5" customHeight="1">
      <c r="A5" s="1" t="s">
        <v>44</v>
      </c>
      <c r="B5" s="109" t="s">
        <v>45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6" s="90" customFormat="1" ht="21.75" customHeight="1">
      <c r="D6" s="124" t="s">
        <v>46</v>
      </c>
      <c r="E6" s="124"/>
      <c r="F6" s="124"/>
      <c r="G6" s="124"/>
      <c r="H6" s="124"/>
      <c r="I6" s="124"/>
      <c r="J6" s="124"/>
      <c r="K6" s="124"/>
      <c r="L6" s="124"/>
      <c r="N6" s="124" t="s">
        <v>47</v>
      </c>
      <c r="O6" s="124"/>
      <c r="P6" s="124"/>
      <c r="Q6" s="124"/>
      <c r="R6" s="124"/>
      <c r="S6" s="124"/>
      <c r="T6" s="124"/>
      <c r="U6" s="124"/>
      <c r="V6" s="124"/>
      <c r="W6" s="124"/>
    </row>
    <row r="7" spans="1:26" s="90" customFormat="1" ht="24.75" customHeight="1">
      <c r="D7" s="92"/>
      <c r="E7" s="92"/>
      <c r="F7" s="92"/>
      <c r="G7" s="92"/>
      <c r="H7" s="92"/>
      <c r="I7" s="92"/>
      <c r="J7" s="125" t="s">
        <v>22</v>
      </c>
      <c r="K7" s="125"/>
      <c r="L7" s="125"/>
      <c r="N7" s="92"/>
      <c r="O7" s="92"/>
      <c r="P7" s="92"/>
      <c r="Q7" s="92"/>
      <c r="R7" s="92"/>
      <c r="S7" s="92"/>
      <c r="T7" s="92"/>
      <c r="U7" s="125" t="s">
        <v>22</v>
      </c>
      <c r="V7" s="125"/>
      <c r="W7" s="125"/>
    </row>
    <row r="8" spans="1:26" s="90" customFormat="1" ht="24.75" customHeight="1">
      <c r="A8" s="126" t="s">
        <v>48</v>
      </c>
      <c r="B8" s="126"/>
      <c r="D8" s="93" t="s">
        <v>49</v>
      </c>
      <c r="F8" s="93" t="s">
        <v>50</v>
      </c>
      <c r="H8" s="93" t="s">
        <v>51</v>
      </c>
      <c r="J8" s="94" t="s">
        <v>31</v>
      </c>
      <c r="K8" s="92"/>
      <c r="L8" s="94" t="s">
        <v>39</v>
      </c>
      <c r="N8" s="93" t="s">
        <v>49</v>
      </c>
      <c r="P8" s="126" t="s">
        <v>50</v>
      </c>
      <c r="Q8" s="126"/>
      <c r="S8" s="101" t="s">
        <v>51</v>
      </c>
      <c r="U8" s="94" t="s">
        <v>31</v>
      </c>
      <c r="V8" s="92"/>
      <c r="W8" s="94" t="s">
        <v>39</v>
      </c>
    </row>
    <row r="9" spans="1:26" s="77" customFormat="1" ht="18.75">
      <c r="A9" s="115" t="s">
        <v>19</v>
      </c>
      <c r="B9" s="115"/>
      <c r="C9" s="115"/>
      <c r="D9" s="78">
        <v>0</v>
      </c>
      <c r="E9" s="78"/>
      <c r="F9" s="83">
        <v>1026254859030</v>
      </c>
      <c r="G9" s="78"/>
      <c r="H9" s="95">
        <v>43718669215</v>
      </c>
      <c r="I9" s="78"/>
      <c r="J9" s="67">
        <f>SUM(D9:H9)</f>
        <v>1069973528245</v>
      </c>
      <c r="K9" s="78"/>
      <c r="L9" s="85">
        <f>J9/درآمد!F11</f>
        <v>0.9971559228804715</v>
      </c>
      <c r="M9" s="78"/>
      <c r="N9" s="78">
        <v>0</v>
      </c>
      <c r="O9" s="78"/>
      <c r="P9" s="78"/>
      <c r="Q9" s="67">
        <v>4192893754766</v>
      </c>
      <c r="R9" s="78"/>
      <c r="S9" s="100">
        <v>782533034307</v>
      </c>
      <c r="T9" s="78"/>
      <c r="U9" s="67">
        <f>SUM(N9:S9)</f>
        <v>4975426789073</v>
      </c>
      <c r="V9" s="78"/>
      <c r="W9" s="56">
        <f>U9/Z13</f>
        <v>0.98848608941092986</v>
      </c>
    </row>
    <row r="10" spans="1:26" s="77" customFormat="1" ht="18.75">
      <c r="A10" s="115" t="s">
        <v>21</v>
      </c>
      <c r="B10" s="115"/>
      <c r="C10" s="115"/>
      <c r="D10" s="67">
        <v>0</v>
      </c>
      <c r="E10" s="67"/>
      <c r="F10" s="100">
        <v>0</v>
      </c>
      <c r="G10" s="100"/>
      <c r="H10" s="100">
        <v>610526782</v>
      </c>
      <c r="I10" s="100"/>
      <c r="J10" s="100">
        <f>SUM(D10:H10)</f>
        <v>610526782</v>
      </c>
      <c r="K10" s="78"/>
      <c r="L10" s="85">
        <f>J10/درآمد!F11</f>
        <v>5.6897706408401449E-4</v>
      </c>
      <c r="M10" s="78"/>
      <c r="N10" s="67">
        <v>0</v>
      </c>
      <c r="O10" s="67"/>
      <c r="P10" s="67"/>
      <c r="Q10" s="67">
        <v>0</v>
      </c>
      <c r="R10" s="67"/>
      <c r="S10" s="100">
        <f>H10</f>
        <v>610526782</v>
      </c>
      <c r="T10" s="67"/>
      <c r="U10" s="100">
        <f>SUM(N10:S10)</f>
        <v>610526782</v>
      </c>
      <c r="V10" s="78"/>
      <c r="W10" s="56">
        <f>U10/Z13</f>
        <v>1.2129557057199916E-4</v>
      </c>
    </row>
    <row r="11" spans="1:26" ht="21.75" customHeight="1" thickBot="1">
      <c r="A11" s="127" t="s">
        <v>22</v>
      </c>
      <c r="B11" s="127"/>
      <c r="D11" s="88">
        <f>SUM(D9:D10)</f>
        <v>0</v>
      </c>
      <c r="E11" s="17"/>
      <c r="F11" s="88">
        <f>SUM(F9:F10)</f>
        <v>1026254859030</v>
      </c>
      <c r="G11" s="17"/>
      <c r="H11" s="88">
        <f>SUM(H9:H10)</f>
        <v>44329195997</v>
      </c>
      <c r="I11" s="17"/>
      <c r="J11" s="88">
        <f>SUM(J9:J10)</f>
        <v>1070584055027</v>
      </c>
      <c r="K11" s="17"/>
      <c r="L11" s="89">
        <f>SUM(L9:L10)</f>
        <v>0.99772489994455549</v>
      </c>
      <c r="M11" s="17"/>
      <c r="N11" s="88">
        <f>SUM(N9:N10)</f>
        <v>0</v>
      </c>
      <c r="O11" s="17"/>
      <c r="P11" s="17"/>
      <c r="Q11" s="88">
        <f>SUM(P9:Q10)</f>
        <v>4192893754766</v>
      </c>
      <c r="R11" s="17"/>
      <c r="S11" s="88">
        <f>SUM(S9:S10)</f>
        <v>783143561089</v>
      </c>
      <c r="T11" s="17"/>
      <c r="U11" s="88">
        <f>SUM(U9:U10)</f>
        <v>4976037315855</v>
      </c>
      <c r="V11" s="17"/>
      <c r="W11" s="89">
        <f>SUM(W9:W10)</f>
        <v>0.9886073849815018</v>
      </c>
    </row>
    <row r="12" spans="1:26" ht="31.5" customHeight="1" thickTop="1">
      <c r="Q12" s="38"/>
      <c r="S12" s="87"/>
    </row>
    <row r="13" spans="1:26">
      <c r="Z13" s="42">
        <v>5033380684232</v>
      </c>
    </row>
    <row r="14" spans="1:26" s="12" customFormat="1" ht="24.75" customHeight="1">
      <c r="L14" s="84"/>
      <c r="S14" s="60"/>
    </row>
    <row r="15" spans="1:26" s="12" customFormat="1" ht="14.45" customHeight="1">
      <c r="D15" s="128"/>
      <c r="E15" s="128"/>
      <c r="F15" s="128"/>
      <c r="G15" s="128"/>
      <c r="H15" s="128"/>
      <c r="I15" s="128"/>
      <c r="J15" s="128"/>
      <c r="K15" s="128"/>
      <c r="L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</row>
    <row r="16" spans="1:26" s="12" customFormat="1" ht="14.45" customHeight="1">
      <c r="J16" s="128"/>
      <c r="K16" s="128"/>
      <c r="L16" s="128"/>
      <c r="S16" s="60"/>
      <c r="U16" s="128"/>
      <c r="V16" s="128"/>
      <c r="W16" s="128"/>
    </row>
    <row r="17" spans="1:23" s="12" customFormat="1" ht="14.45" customHeight="1">
      <c r="A17" s="128"/>
      <c r="B17" s="128"/>
      <c r="D17" s="76"/>
      <c r="F17" s="98"/>
      <c r="H17" s="98"/>
      <c r="J17" s="76"/>
      <c r="L17" s="76"/>
      <c r="N17" s="76"/>
      <c r="P17" s="128"/>
      <c r="Q17" s="128"/>
      <c r="S17" s="76"/>
      <c r="U17" s="76"/>
      <c r="W17" s="76"/>
    </row>
    <row r="18" spans="1:23" s="55" customFormat="1" ht="21.75" customHeight="1">
      <c r="S18" s="81"/>
    </row>
    <row r="19" spans="1:23" s="55" customFormat="1" ht="18.75">
      <c r="A19" s="115"/>
      <c r="B19" s="115"/>
      <c r="C19" s="115"/>
      <c r="F19" s="80"/>
      <c r="H19" s="81"/>
      <c r="J19" s="81"/>
      <c r="L19" s="82"/>
      <c r="Q19" s="81"/>
      <c r="S19" s="81"/>
      <c r="U19" s="81"/>
      <c r="W19" s="82"/>
    </row>
    <row r="20" spans="1:23" s="55" customFormat="1" ht="18.75">
      <c r="A20" s="115"/>
      <c r="B20" s="115"/>
      <c r="C20" s="115"/>
      <c r="D20" s="81"/>
      <c r="E20" s="81"/>
      <c r="F20" s="81"/>
      <c r="G20" s="81"/>
      <c r="H20" s="81"/>
      <c r="I20" s="81"/>
      <c r="J20" s="81"/>
      <c r="L20" s="82"/>
      <c r="N20" s="81"/>
      <c r="O20" s="81"/>
      <c r="P20" s="81"/>
      <c r="Q20" s="81"/>
      <c r="R20" s="81"/>
      <c r="S20" s="81"/>
      <c r="T20" s="81"/>
      <c r="U20" s="81"/>
      <c r="W20" s="82"/>
    </row>
    <row r="21" spans="1:23" s="12" customFormat="1">
      <c r="J21" s="60"/>
      <c r="L21" s="61"/>
    </row>
    <row r="22" spans="1:23" s="12" customFormat="1"/>
    <row r="23" spans="1:23" s="12" customFormat="1"/>
    <row r="24" spans="1:23" s="12" customFormat="1">
      <c r="F24" s="60"/>
      <c r="H24" s="79"/>
    </row>
    <row r="25" spans="1:23" s="12" customFormat="1">
      <c r="H25" s="79"/>
    </row>
    <row r="26" spans="1:23" s="12" customFormat="1"/>
    <row r="27" spans="1:23" s="12" customFormat="1">
      <c r="Q27" s="60"/>
    </row>
    <row r="28" spans="1:23" s="12" customFormat="1">
      <c r="H28" s="60"/>
      <c r="Q28" s="60"/>
    </row>
    <row r="29" spans="1:23" s="12" customFormat="1">
      <c r="H29" s="60"/>
      <c r="Q29" s="60"/>
    </row>
  </sheetData>
  <mergeCells count="21">
    <mergeCell ref="N15:W15"/>
    <mergeCell ref="J16:L16"/>
    <mergeCell ref="U16:W16"/>
    <mergeCell ref="A17:B17"/>
    <mergeCell ref="P17:Q17"/>
    <mergeCell ref="A11:B11"/>
    <mergeCell ref="A10:C10"/>
    <mergeCell ref="A19:C19"/>
    <mergeCell ref="A20:C20"/>
    <mergeCell ref="D15:L15"/>
    <mergeCell ref="J7:L7"/>
    <mergeCell ref="U7:W7"/>
    <mergeCell ref="A8:B8"/>
    <mergeCell ref="P8:Q8"/>
    <mergeCell ref="A9:C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31"/>
  <sheetViews>
    <sheetView showGridLines="0" rightToLeft="1" view="pageBreakPreview" topLeftCell="F7" zoomScale="84" zoomScaleNormal="100" zoomScaleSheetLayoutView="84" workbookViewId="0">
      <selection activeCell="F9" sqref="F9:G9"/>
    </sheetView>
  </sheetViews>
  <sheetFormatPr defaultRowHeight="12.75"/>
  <cols>
    <col min="1" max="1" width="5.140625" customWidth="1"/>
    <col min="2" max="2" width="44.5703125" customWidth="1"/>
    <col min="3" max="3" width="1.28515625" customWidth="1"/>
    <col min="4" max="4" width="29.85546875" customWidth="1"/>
    <col min="5" max="5" width="1.28515625" customWidth="1"/>
    <col min="6" max="6" width="25.7109375" customWidth="1"/>
    <col min="7" max="7" width="1.28515625" customWidth="1"/>
    <col min="8" max="8" width="27.7109375" customWidth="1"/>
    <col min="9" max="9" width="1.28515625" customWidth="1"/>
    <col min="10" max="10" width="24.42578125" customWidth="1"/>
    <col min="11" max="11" width="0.28515625" customWidth="1"/>
    <col min="16" max="16" width="15" bestFit="1" customWidth="1"/>
    <col min="23" max="23" width="15" bestFit="1" customWidth="1"/>
  </cols>
  <sheetData>
    <row r="1" spans="1:24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24" ht="21.75" customHeight="1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24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24" ht="14.45" customHeight="1"/>
    <row r="5" spans="1:24" ht="14.45" customHeight="1">
      <c r="A5" s="1" t="s">
        <v>72</v>
      </c>
      <c r="B5" s="109" t="s">
        <v>52</v>
      </c>
      <c r="C5" s="109"/>
      <c r="D5" s="109"/>
      <c r="E5" s="109"/>
      <c r="F5" s="109"/>
      <c r="G5" s="109"/>
      <c r="H5" s="109"/>
      <c r="I5" s="109"/>
      <c r="J5" s="109"/>
    </row>
    <row r="6" spans="1:24" ht="25.5" customHeight="1">
      <c r="D6" s="110" t="s">
        <v>46</v>
      </c>
      <c r="E6" s="110"/>
      <c r="F6" s="110"/>
      <c r="H6" s="110" t="s">
        <v>47</v>
      </c>
      <c r="I6" s="110"/>
      <c r="J6" s="110"/>
    </row>
    <row r="7" spans="1:24" ht="36.4" customHeight="1">
      <c r="A7" s="110" t="s">
        <v>53</v>
      </c>
      <c r="B7" s="110"/>
      <c r="D7" s="7" t="s">
        <v>54</v>
      </c>
      <c r="E7" s="3"/>
      <c r="F7" s="7" t="s">
        <v>55</v>
      </c>
      <c r="H7" s="7" t="s">
        <v>54</v>
      </c>
      <c r="I7" s="3"/>
      <c r="J7" s="7" t="s">
        <v>55</v>
      </c>
    </row>
    <row r="8" spans="1:24" ht="27" customHeight="1">
      <c r="A8" s="133" t="s">
        <v>86</v>
      </c>
      <c r="B8" s="133"/>
      <c r="D8" s="130">
        <v>41403308</v>
      </c>
      <c r="E8" s="130"/>
      <c r="F8" s="129">
        <f>D8/P19</f>
        <v>8.4620080577984776E-4</v>
      </c>
      <c r="G8" s="129"/>
      <c r="H8" s="130">
        <v>5107881700</v>
      </c>
      <c r="I8" s="130"/>
      <c r="J8" s="68">
        <f>H8/W19</f>
        <v>0.19302627549472312</v>
      </c>
    </row>
    <row r="9" spans="1:24" s="12" customFormat="1" ht="25.5" customHeight="1">
      <c r="A9" s="134" t="s">
        <v>87</v>
      </c>
      <c r="B9" s="134"/>
      <c r="D9" s="131">
        <v>0</v>
      </c>
      <c r="E9" s="131"/>
      <c r="F9" s="132">
        <v>0</v>
      </c>
      <c r="G9" s="132"/>
      <c r="H9" s="131">
        <v>48622228147</v>
      </c>
      <c r="I9" s="131"/>
      <c r="J9" s="69">
        <f>H9/W29</f>
        <v>1.9448891258800001</v>
      </c>
    </row>
    <row r="10" spans="1:24" ht="21.75" customHeight="1" thickBot="1">
      <c r="A10" s="112" t="s">
        <v>22</v>
      </c>
      <c r="B10" s="112"/>
      <c r="D10" s="27">
        <f>SUM(D8:E9)</f>
        <v>41403308</v>
      </c>
      <c r="E10" s="43"/>
      <c r="F10" s="29">
        <f>SUM(F8:G9)</f>
        <v>8.4620080577984776E-4</v>
      </c>
      <c r="G10" s="17"/>
      <c r="H10" s="27">
        <f>SUM(H8:I9)</f>
        <v>53730109847</v>
      </c>
      <c r="I10" s="43"/>
      <c r="J10" s="39">
        <f>SUM(J8:J9)</f>
        <v>2.1379154013747232</v>
      </c>
    </row>
    <row r="15" spans="1:24" ht="18.75">
      <c r="F15" s="38"/>
      <c r="N15" s="44"/>
      <c r="O15" s="45" t="s">
        <v>46</v>
      </c>
      <c r="P15" s="45"/>
      <c r="Q15" s="45"/>
      <c r="R15" s="45"/>
      <c r="S15" s="45"/>
      <c r="T15" s="45"/>
      <c r="U15" s="45"/>
      <c r="V15" s="45" t="s">
        <v>47</v>
      </c>
      <c r="W15" s="44"/>
      <c r="X15" s="44"/>
    </row>
    <row r="16" spans="1:24" ht="18.75">
      <c r="E16" s="38">
        <v>41403308</v>
      </c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4"/>
    </row>
    <row r="17" spans="14:24" ht="18.75">
      <c r="N17" s="45" t="s">
        <v>85</v>
      </c>
      <c r="O17" s="45" t="s">
        <v>88</v>
      </c>
      <c r="P17" s="45">
        <f>سپرده!D10</f>
        <v>47667135415</v>
      </c>
      <c r="Q17" s="45"/>
      <c r="R17" s="45"/>
      <c r="S17" s="45"/>
      <c r="T17" s="45"/>
      <c r="U17" s="45" t="s">
        <v>85</v>
      </c>
      <c r="V17" s="45" t="s">
        <v>88</v>
      </c>
      <c r="W17" s="45">
        <v>2734413238</v>
      </c>
      <c r="X17" s="44"/>
    </row>
    <row r="18" spans="14:24" ht="18.75">
      <c r="N18" s="45"/>
      <c r="O18" s="45" t="s">
        <v>89</v>
      </c>
      <c r="P18" s="45">
        <f>سپرده!J10</f>
        <v>50189798110</v>
      </c>
      <c r="Q18" s="45"/>
      <c r="R18" s="45"/>
      <c r="S18" s="45"/>
      <c r="T18" s="45"/>
      <c r="U18" s="45"/>
      <c r="V18" s="45" t="s">
        <v>89</v>
      </c>
      <c r="W18" s="45">
        <f>سپرده!J10</f>
        <v>50189798110</v>
      </c>
      <c r="X18" s="44"/>
    </row>
    <row r="19" spans="14:24" ht="18.75">
      <c r="N19" s="45"/>
      <c r="O19" s="45" t="s">
        <v>90</v>
      </c>
      <c r="P19" s="45">
        <f>(P17+P18)/2</f>
        <v>48928466762.5</v>
      </c>
      <c r="Q19" s="45"/>
      <c r="R19" s="45"/>
      <c r="S19" s="45"/>
      <c r="T19" s="45"/>
      <c r="U19" s="45"/>
      <c r="V19" s="45" t="s">
        <v>90</v>
      </c>
      <c r="W19" s="45">
        <f>(W17+W18)/2</f>
        <v>26462105674</v>
      </c>
      <c r="X19" s="44"/>
    </row>
    <row r="20" spans="14:24" ht="18.75">
      <c r="N20" s="44"/>
      <c r="O20" s="44"/>
      <c r="P20" s="45"/>
      <c r="Q20" s="45"/>
      <c r="R20" s="45"/>
      <c r="S20" s="45"/>
      <c r="T20" s="45"/>
      <c r="U20" s="45"/>
      <c r="V20" s="45"/>
      <c r="W20" s="45"/>
      <c r="X20" s="44"/>
    </row>
    <row r="21" spans="14:24" ht="18.75"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4"/>
    </row>
    <row r="22" spans="14:24" ht="18.75">
      <c r="N22" s="44"/>
      <c r="O22" s="44"/>
      <c r="P22" s="45"/>
      <c r="Q22" s="45"/>
      <c r="R22" s="45"/>
      <c r="S22" s="45"/>
      <c r="T22" s="45"/>
      <c r="U22" s="45"/>
      <c r="V22" s="45"/>
      <c r="W22" s="45"/>
      <c r="X22" s="44"/>
    </row>
    <row r="23" spans="14:24" ht="18.75">
      <c r="N23" s="44"/>
      <c r="O23" s="44"/>
      <c r="P23" s="45"/>
      <c r="Q23" s="45"/>
      <c r="R23" s="45"/>
      <c r="S23" s="45"/>
      <c r="T23" s="45"/>
      <c r="U23" s="45"/>
      <c r="V23" s="45"/>
      <c r="W23" s="45"/>
      <c r="X23" s="44"/>
    </row>
    <row r="24" spans="14:24" ht="18.75">
      <c r="N24" s="44"/>
      <c r="O24" s="44"/>
      <c r="P24" s="45"/>
      <c r="Q24" s="45"/>
      <c r="R24" s="45"/>
      <c r="S24" s="45"/>
      <c r="T24" s="45"/>
      <c r="U24" s="45"/>
      <c r="V24" s="45"/>
      <c r="W24" s="45"/>
      <c r="X24" s="44"/>
    </row>
    <row r="25" spans="14:24" ht="18.75">
      <c r="N25" s="45"/>
      <c r="O25" s="45" t="s">
        <v>46</v>
      </c>
      <c r="P25" s="45"/>
      <c r="Q25" s="45"/>
      <c r="R25" s="45"/>
      <c r="S25" s="45"/>
      <c r="T25" s="45"/>
      <c r="U25" s="45"/>
      <c r="V25" s="45" t="s">
        <v>47</v>
      </c>
      <c r="W25" s="45"/>
      <c r="X25" s="44"/>
    </row>
    <row r="26" spans="14:24" ht="18.75"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4"/>
    </row>
    <row r="27" spans="14:24" ht="18.75">
      <c r="N27" s="45" t="s">
        <v>91</v>
      </c>
      <c r="O27" s="45" t="s">
        <v>88</v>
      </c>
      <c r="P27" s="45">
        <v>0</v>
      </c>
      <c r="Q27" s="45"/>
      <c r="R27" s="45"/>
      <c r="S27" s="45"/>
      <c r="T27" s="45"/>
      <c r="U27" s="45" t="s">
        <v>91</v>
      </c>
      <c r="V27" s="45" t="s">
        <v>88</v>
      </c>
      <c r="W27" s="45">
        <v>50000000000</v>
      </c>
      <c r="X27" s="44"/>
    </row>
    <row r="28" spans="14:24" ht="18.75">
      <c r="N28" s="45"/>
      <c r="O28" s="45" t="s">
        <v>89</v>
      </c>
      <c r="P28" s="45">
        <v>0</v>
      </c>
      <c r="Q28" s="45"/>
      <c r="R28" s="45"/>
      <c r="S28" s="45"/>
      <c r="T28" s="45"/>
      <c r="U28" s="45"/>
      <c r="V28" s="45" t="s">
        <v>89</v>
      </c>
      <c r="W28" s="45">
        <v>0</v>
      </c>
      <c r="X28" s="44"/>
    </row>
    <row r="29" spans="14:24" ht="18.75">
      <c r="N29" s="45"/>
      <c r="O29" s="45" t="s">
        <v>90</v>
      </c>
      <c r="P29" s="45">
        <f>(P27+P28)/2</f>
        <v>0</v>
      </c>
      <c r="Q29" s="45"/>
      <c r="R29" s="45"/>
      <c r="S29" s="45"/>
      <c r="T29" s="45"/>
      <c r="U29" s="45"/>
      <c r="V29" s="45" t="s">
        <v>90</v>
      </c>
      <c r="W29" s="45">
        <f>(W27+W28)/2</f>
        <v>25000000000</v>
      </c>
      <c r="X29" s="44"/>
    </row>
    <row r="30" spans="14:24" ht="18.75"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4"/>
    </row>
    <row r="31" spans="14:24"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</row>
  </sheetData>
  <mergeCells count="16">
    <mergeCell ref="A10:B10"/>
    <mergeCell ref="A7:B7"/>
    <mergeCell ref="A8:B8"/>
    <mergeCell ref="A9:B9"/>
    <mergeCell ref="D8:E8"/>
    <mergeCell ref="A1:J1"/>
    <mergeCell ref="A2:J2"/>
    <mergeCell ref="A3:J3"/>
    <mergeCell ref="B5:J5"/>
    <mergeCell ref="D6:F6"/>
    <mergeCell ref="H6:J6"/>
    <mergeCell ref="F8:G8"/>
    <mergeCell ref="H8:I8"/>
    <mergeCell ref="D9:E9"/>
    <mergeCell ref="F9:G9"/>
    <mergeCell ref="H9:I9"/>
  </mergeCells>
  <pageMargins left="0.39" right="0.39" top="0.39" bottom="0.39" header="0" footer="0"/>
  <pageSetup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showGridLines="0" rightToLeft="1" view="pageBreakPreview" zoomScale="96" zoomScaleNormal="100" zoomScaleSheetLayoutView="96" workbookViewId="0">
      <selection activeCell="F10" sqref="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08" t="s">
        <v>0</v>
      </c>
      <c r="B1" s="108"/>
      <c r="C1" s="108"/>
      <c r="D1" s="108"/>
      <c r="E1" s="108"/>
      <c r="F1" s="108"/>
    </row>
    <row r="2" spans="1:6" ht="21.75" customHeight="1">
      <c r="A2" s="108" t="s">
        <v>34</v>
      </c>
      <c r="B2" s="108"/>
      <c r="C2" s="108"/>
      <c r="D2" s="108"/>
      <c r="E2" s="108"/>
      <c r="F2" s="108"/>
    </row>
    <row r="3" spans="1:6" ht="21.75" customHeight="1">
      <c r="A3" s="108" t="s">
        <v>2</v>
      </c>
      <c r="B3" s="108"/>
      <c r="C3" s="108"/>
      <c r="D3" s="108"/>
      <c r="E3" s="108"/>
      <c r="F3" s="108"/>
    </row>
    <row r="4" spans="1:6" ht="14.45" customHeight="1"/>
    <row r="5" spans="1:6" ht="29.1" customHeight="1">
      <c r="A5" s="1" t="s">
        <v>73</v>
      </c>
      <c r="B5" s="109" t="s">
        <v>43</v>
      </c>
      <c r="C5" s="109"/>
      <c r="D5" s="109"/>
      <c r="E5" s="109"/>
      <c r="F5" s="109"/>
    </row>
    <row r="6" spans="1:6" ht="27" customHeight="1">
      <c r="D6" s="2" t="s">
        <v>46</v>
      </c>
      <c r="F6" s="2" t="s">
        <v>9</v>
      </c>
    </row>
    <row r="7" spans="1:6" ht="18.75" customHeight="1">
      <c r="A7" s="110" t="s">
        <v>43</v>
      </c>
      <c r="B7" s="110"/>
      <c r="D7" s="4" t="s">
        <v>31</v>
      </c>
      <c r="F7" s="4" t="s">
        <v>31</v>
      </c>
    </row>
    <row r="8" spans="1:6" ht="21.75" customHeight="1">
      <c r="A8" s="135" t="s">
        <v>56</v>
      </c>
      <c r="B8" s="135"/>
      <c r="D8" s="20">
        <v>0</v>
      </c>
      <c r="E8" s="17"/>
      <c r="F8" s="20">
        <v>7882883</v>
      </c>
    </row>
    <row r="9" spans="1:6" ht="21.75" customHeight="1">
      <c r="A9" s="136" t="s">
        <v>57</v>
      </c>
      <c r="B9" s="136"/>
      <c r="D9" s="21">
        <v>2399836600</v>
      </c>
      <c r="E9" s="17"/>
      <c r="F9" s="21">
        <v>15263615945</v>
      </c>
    </row>
    <row r="10" spans="1:6" ht="21.75" customHeight="1">
      <c r="A10" s="112" t="s">
        <v>22</v>
      </c>
      <c r="B10" s="112"/>
      <c r="D10" s="18">
        <f>SUM(D8:D9)</f>
        <v>2399836600</v>
      </c>
      <c r="E10" s="17"/>
      <c r="F10" s="18">
        <f>SUM(F8:F9)</f>
        <v>15271498828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showGridLines="0" rightToLeft="1" view="pageBreakPreview" zoomScale="82" zoomScaleNormal="100" zoomScaleSheetLayoutView="82" workbookViewId="0">
      <selection activeCell="M11" sqref="M11"/>
    </sheetView>
  </sheetViews>
  <sheetFormatPr defaultRowHeight="12.75"/>
  <cols>
    <col min="1" max="1" width="52.28515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1.75" customHeight="1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1.7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4.45" customHeight="1"/>
    <row r="5" spans="1:13" ht="14.45" customHeight="1">
      <c r="A5" s="109" t="s">
        <v>61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ht="14.45" customHeight="1">
      <c r="A6" s="110" t="s">
        <v>37</v>
      </c>
      <c r="C6" s="110" t="s">
        <v>46</v>
      </c>
      <c r="D6" s="110"/>
      <c r="E6" s="110"/>
      <c r="F6" s="110"/>
      <c r="G6" s="110"/>
      <c r="I6" s="110" t="s">
        <v>47</v>
      </c>
      <c r="J6" s="110"/>
      <c r="K6" s="110"/>
      <c r="L6" s="110"/>
      <c r="M6" s="110"/>
    </row>
    <row r="7" spans="1:13" ht="29.1" customHeight="1">
      <c r="A7" s="110"/>
      <c r="C7" s="7" t="s">
        <v>59</v>
      </c>
      <c r="D7" s="3"/>
      <c r="E7" s="7" t="s">
        <v>58</v>
      </c>
      <c r="F7" s="3"/>
      <c r="G7" s="7" t="s">
        <v>60</v>
      </c>
      <c r="I7" s="7" t="s">
        <v>59</v>
      </c>
      <c r="J7" s="3"/>
      <c r="K7" s="7" t="s">
        <v>58</v>
      </c>
      <c r="L7" s="3"/>
      <c r="M7" s="7" t="s">
        <v>60</v>
      </c>
    </row>
    <row r="8" spans="1:13" ht="9.75" customHeight="1">
      <c r="A8" s="5"/>
      <c r="C8" s="19"/>
      <c r="D8" s="17"/>
      <c r="E8" s="19"/>
      <c r="F8" s="17"/>
      <c r="G8" s="19"/>
      <c r="H8" s="17"/>
      <c r="I8" s="19"/>
      <c r="J8" s="17"/>
      <c r="K8" s="19"/>
      <c r="L8" s="17"/>
      <c r="M8" s="19"/>
    </row>
    <row r="9" spans="1:13" ht="21.75" customHeight="1">
      <c r="A9" s="46" t="s">
        <v>92</v>
      </c>
      <c r="C9" s="25">
        <v>15206</v>
      </c>
      <c r="D9" s="17"/>
      <c r="E9" s="20">
        <v>0</v>
      </c>
      <c r="F9" s="17"/>
      <c r="G9" s="20">
        <f>C9-E9</f>
        <v>15206</v>
      </c>
      <c r="H9" s="17"/>
      <c r="I9" s="25">
        <v>53330561405</v>
      </c>
      <c r="J9" s="17"/>
      <c r="K9" s="20">
        <v>0</v>
      </c>
      <c r="L9" s="17"/>
      <c r="M9" s="20">
        <f>I9-K9</f>
        <v>53330561405</v>
      </c>
    </row>
    <row r="10" spans="1:13" ht="21.75" customHeight="1">
      <c r="A10" s="46" t="s">
        <v>93</v>
      </c>
      <c r="C10" s="20">
        <v>41383760</v>
      </c>
      <c r="D10" s="17"/>
      <c r="E10" s="20">
        <v>0</v>
      </c>
      <c r="F10" s="17"/>
      <c r="G10" s="20">
        <f>C10-E10</f>
        <v>41383760</v>
      </c>
      <c r="H10" s="17"/>
      <c r="I10" s="20">
        <v>399503973</v>
      </c>
      <c r="J10" s="17"/>
      <c r="K10" s="20">
        <v>0</v>
      </c>
      <c r="L10" s="17"/>
      <c r="M10" s="20">
        <f>I10-K10</f>
        <v>399503973</v>
      </c>
    </row>
    <row r="11" spans="1:13" ht="21.75" customHeight="1">
      <c r="A11" s="46" t="s">
        <v>94</v>
      </c>
      <c r="C11" s="21">
        <v>4342</v>
      </c>
      <c r="D11" s="17"/>
      <c r="E11" s="21">
        <v>0</v>
      </c>
      <c r="F11" s="17"/>
      <c r="G11" s="26">
        <f>C11-E11</f>
        <v>4342</v>
      </c>
      <c r="H11" s="17"/>
      <c r="I11" s="21">
        <v>44469</v>
      </c>
      <c r="J11" s="17"/>
      <c r="K11" s="21">
        <v>0</v>
      </c>
      <c r="L11" s="17"/>
      <c r="M11" s="21">
        <f>I11-K11</f>
        <v>44469</v>
      </c>
    </row>
    <row r="12" spans="1:13" ht="21.75" customHeight="1">
      <c r="A12" s="6" t="s">
        <v>22</v>
      </c>
      <c r="C12" s="18">
        <f>SUM(C8:C11)</f>
        <v>41403308</v>
      </c>
      <c r="D12" s="17"/>
      <c r="E12" s="18">
        <f>SUM(E8:E11)</f>
        <v>0</v>
      </c>
      <c r="F12" s="17"/>
      <c r="G12" s="18">
        <f>SUM(G8:G11)</f>
        <v>41403308</v>
      </c>
      <c r="H12" s="17"/>
      <c r="I12" s="18">
        <f>SUM(I8:I11)</f>
        <v>53730109847</v>
      </c>
      <c r="J12" s="17"/>
      <c r="K12" s="18">
        <f>SUM(K8:K11)</f>
        <v>0</v>
      </c>
      <c r="L12" s="17"/>
      <c r="M12" s="18">
        <f>SUM(M8:M11)</f>
        <v>53730109847</v>
      </c>
    </row>
    <row r="16" spans="1:13">
      <c r="C16" s="38"/>
      <c r="K16" s="38"/>
    </row>
    <row r="17" spans="3:11">
      <c r="C17" s="38"/>
    </row>
    <row r="19" spans="3:11">
      <c r="K19" s="3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Fatemeh Aqaii</dc:creator>
  <dc:description/>
  <cp:lastModifiedBy>Fatemeh Aqaii</cp:lastModifiedBy>
  <dcterms:created xsi:type="dcterms:W3CDTF">2025-08-23T06:38:27Z</dcterms:created>
  <dcterms:modified xsi:type="dcterms:W3CDTF">2025-08-31T12:57:50Z</dcterms:modified>
</cp:coreProperties>
</file>