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.aqaii\Desktop\"/>
    </mc:Choice>
  </mc:AlternateContent>
  <xr:revisionPtr revIDLastSave="0" documentId="13_ncr:1_{87EAA1BA-58C3-4333-92B7-C6063C93DC86}" xr6:coauthVersionLast="47" xr6:coauthVersionMax="47" xr10:uidLastSave="{00000000-0000-0000-0000-000000000000}"/>
  <bookViews>
    <workbookView xWindow="-120" yWindow="-120" windowWidth="24240" windowHeight="13140" tabRatio="748" xr2:uid="{00000000-000D-0000-FFFF-FFFF00000000}"/>
  </bookViews>
  <sheets>
    <sheet name="صورت وضعیت" sheetId="1" r:id="rId1"/>
    <sheet name="سهام" sheetId="2" r:id="rId2"/>
    <sheet name="اوراق مشتقه" sheetId="3" r:id="rId3"/>
    <sheet name="سپرده" sheetId="7" r:id="rId4"/>
    <sheet name="درآمد" sheetId="8" r:id="rId5"/>
    <sheet name="درآمد سرمایه گذاری در سهام" sheetId="9" r:id="rId6"/>
    <sheet name="درآمد سپرده بانکی" sheetId="22" r:id="rId7"/>
    <sheet name="سایر درآمدها" sheetId="14" r:id="rId8"/>
    <sheet name="سود سپرده بانکی" sheetId="15" r:id="rId9"/>
    <sheet name="درآمد ناشی از فروش" sheetId="19" r:id="rId10"/>
    <sheet name="درآمد ناشی از تغییر قیمت اوراق" sheetId="21" r:id="rId11"/>
  </sheets>
  <definedNames>
    <definedName name="_xlnm.Print_Area" localSheetId="2">'اوراق مشتقه'!$A$1:$X$13</definedName>
    <definedName name="_xlnm.Print_Area" localSheetId="4">درآمد!$A$1:$L$11</definedName>
    <definedName name="_xlnm.Print_Area" localSheetId="6">'درآمد سپرده بانکی'!$A$1:$J$12</definedName>
    <definedName name="_xlnm.Print_Area" localSheetId="5">'درآمد سرمایه گذاری در سهام'!$A$1:$W$10</definedName>
    <definedName name="_xlnm.Print_Area" localSheetId="10">'درآمد ناشی از تغییر قیمت اوراق'!$A$1:$R$9</definedName>
    <definedName name="_xlnm.Print_Area" localSheetId="9">'درآمد ناشی از فروش'!$A$1:$S$10</definedName>
    <definedName name="_xlnm.Print_Area" localSheetId="7">'سایر درآمدها'!$A$1:$G$10</definedName>
    <definedName name="_xlnm.Print_Area" localSheetId="3">سپرده!$A$1:$N$13</definedName>
    <definedName name="_xlnm.Print_Area" localSheetId="1">سهام!$A$1:$AD$13</definedName>
    <definedName name="_xlnm.Print_Area" localSheetId="8">'سود سپرده بانکی'!$A$1:$N$12</definedName>
    <definedName name="_xlnm.Print_Area" localSheetId="0">'صورت وضعیت'!$A$1:$B$14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5" l="1"/>
  <c r="G10" i="8"/>
  <c r="K10" i="8" s="1"/>
  <c r="G9" i="8"/>
  <c r="R9" i="21"/>
  <c r="R8" i="21"/>
  <c r="N9" i="21"/>
  <c r="P9" i="21"/>
  <c r="J9" i="21"/>
  <c r="J8" i="21"/>
  <c r="F9" i="21"/>
  <c r="H9" i="21"/>
  <c r="D9" i="21"/>
  <c r="Q10" i="19"/>
  <c r="Q9" i="19"/>
  <c r="O10" i="19"/>
  <c r="M10" i="19"/>
  <c r="K10" i="19"/>
  <c r="I9" i="19"/>
  <c r="G10" i="19"/>
  <c r="C10" i="19"/>
  <c r="N11" i="15"/>
  <c r="N12" i="15" s="1"/>
  <c r="N10" i="15"/>
  <c r="N9" i="15"/>
  <c r="L12" i="15"/>
  <c r="F12" i="15"/>
  <c r="H10" i="15"/>
  <c r="H11" i="15"/>
  <c r="H9" i="15"/>
  <c r="D12" i="15"/>
  <c r="D10" i="14"/>
  <c r="F10" i="14"/>
  <c r="F12" i="22"/>
  <c r="J12" i="22"/>
  <c r="J10" i="22"/>
  <c r="F10" i="22"/>
  <c r="W28" i="22"/>
  <c r="J11" i="22" s="1"/>
  <c r="W18" i="22"/>
  <c r="W17" i="22"/>
  <c r="P28" i="22"/>
  <c r="P18" i="22"/>
  <c r="P17" i="22"/>
  <c r="P16" i="22"/>
  <c r="D12" i="22"/>
  <c r="H12" i="22"/>
  <c r="E10" i="19" l="1"/>
  <c r="H12" i="15"/>
  <c r="J9" i="9"/>
  <c r="J10" i="9" s="1"/>
  <c r="H10" i="9"/>
  <c r="T9" i="9"/>
  <c r="T10" i="9" s="1"/>
  <c r="P10" i="9"/>
  <c r="D10" i="9"/>
  <c r="F10" i="9"/>
  <c r="N10" i="9"/>
  <c r="R10" i="9"/>
  <c r="V9" i="9" l="1"/>
  <c r="V10" i="9" s="1"/>
  <c r="K9" i="8" l="1"/>
  <c r="G8" i="8"/>
  <c r="I13" i="7"/>
  <c r="G13" i="7"/>
  <c r="E13" i="7"/>
  <c r="K11" i="7"/>
  <c r="K13" i="7" s="1"/>
  <c r="S13" i="2"/>
  <c r="Q13" i="2"/>
  <c r="O13" i="2"/>
  <c r="M13" i="2"/>
  <c r="K13" i="2"/>
  <c r="I13" i="2"/>
  <c r="G13" i="2"/>
  <c r="AC12" i="2"/>
  <c r="AC13" i="2" s="1"/>
  <c r="AA13" i="2"/>
  <c r="Y13" i="2"/>
  <c r="U13" i="2"/>
  <c r="G11" i="8" l="1"/>
  <c r="I8" i="8" s="1"/>
  <c r="K8" i="8"/>
  <c r="M11" i="7"/>
  <c r="M13" i="7" s="1"/>
  <c r="I9" i="8" l="1"/>
  <c r="I10" i="8"/>
  <c r="K11" i="8" s="1"/>
  <c r="L9" i="9"/>
  <c r="L10" i="9" s="1"/>
  <c r="I11" i="8" l="1"/>
</calcChain>
</file>

<file path=xl/sharedStrings.xml><?xml version="1.0" encoding="utf-8"?>
<sst xmlns="http://schemas.openxmlformats.org/spreadsheetml/2006/main" count="217" uniqueCount="94">
  <si>
    <t>صندوق سرمایه گذاری پشتوانه طلای لیان</t>
  </si>
  <si>
    <t>صورت وضعیت پرتفوی</t>
  </si>
  <si>
    <t>برای ماه منتهی به 1404/04/31</t>
  </si>
  <si>
    <t>-1</t>
  </si>
  <si>
    <t>سرمایه گذاری ها</t>
  </si>
  <si>
    <t>-1-1</t>
  </si>
  <si>
    <t>سرمایه گذاری در سهام و حق تقدم سهام</t>
  </si>
  <si>
    <t>1404/03/31</t>
  </si>
  <si>
    <t>تغییرات طی دوره</t>
  </si>
  <si>
    <t>1404/04/31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</si>
  <si>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</si>
  <si>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</si>
  <si>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</si>
  <si>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</si>
  <si>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</si>
  <si>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</si>
  <si>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</si>
  <si>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</si>
  <si>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</si>
  <si>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گواهي سپرده کالايي شمش طلا</t>
  </si>
  <si>
    <t>جمع</t>
  </si>
  <si>
    <t>نام سهام</t>
  </si>
  <si>
    <t>قیمت اعمال</t>
  </si>
  <si>
    <t>تاریخ اعمال</t>
  </si>
  <si>
    <t>نوع موقعیت</t>
  </si>
  <si>
    <t>تعداد اوراق</t>
  </si>
  <si>
    <t>اطلاعات آماری مرتبط با قراردادهای آتی توسط صندوق سرمایه گذاری: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</si>
  <si>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</si>
  <si>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</si>
  <si>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</si>
  <si>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</si>
  <si>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</si>
  <si>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</si>
  <si>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</si>
  <si>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</si>
  <si>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</si>
  <si>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</si>
  <si>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</si>
  <si>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</si>
  <si>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</si>
  <si>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درآمد حاصل از سرمایه گذاری در سپرده بانکی و گواهی سپرده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</si>
  <si>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</si>
  <si>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</si>
  <si>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</si>
  <si>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</si>
  <si>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</si>
  <si>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</si>
  <si>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</si>
  <si>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</si>
  <si>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</si>
  <si>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گواهی سپرده کالایی شمش طلا</t>
  </si>
  <si>
    <t>درآمد حاصل از سرمایه­گذاری در سپرده بانکی و گواهی سپرده</t>
  </si>
  <si>
    <t>سود سپرده بانکی و گواهی سپرده</t>
  </si>
  <si>
    <t>درصد سود به میانگین سپرده</t>
  </si>
  <si>
    <t>معین برای سایر درآمدهای تنزیل سود بانک</t>
  </si>
  <si>
    <t>تعدیل کارمزد کارگزار</t>
  </si>
  <si>
    <t>هزینه تنزیل</t>
  </si>
  <si>
    <t>درآمد سود</t>
  </si>
  <si>
    <t>خالص درآمد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</si>
  <si>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</si>
  <si>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</si>
  <si>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</si>
  <si>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</si>
  <si>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</si>
  <si>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</si>
  <si>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نماد</t>
  </si>
  <si>
    <t>قراردادآتی صندوق طلای لوتوس تحویل مهر ماه 1404</t>
  </si>
  <si>
    <t>ETCME04</t>
  </si>
  <si>
    <t>قراردادآتی شمش طلای خام 995 تحویل مرداد ماه 1404</t>
  </si>
  <si>
    <t>GB28MO04</t>
  </si>
  <si>
    <t>قرداد آتی  صندوق لوتوس تحویل دی ماه 1404</t>
  </si>
  <si>
    <t>ETCDY04</t>
  </si>
  <si>
    <t xml:space="preserve">خرید </t>
  </si>
  <si>
    <t>مهر ماه 1404</t>
  </si>
  <si>
    <t>مرداد ماه 1404</t>
  </si>
  <si>
    <t>دی ماه 1404</t>
  </si>
  <si>
    <t>خرید</t>
  </si>
  <si>
    <t>_2_1</t>
  </si>
  <si>
    <t xml:space="preserve">سپرده بانکی </t>
  </si>
  <si>
    <r>
      <t>1</t>
    </r>
    <r>
      <rPr>
        <sz val="9"/>
        <color theme="0" tint="-0.249977111117893"/>
        <rFont val="B Nazanin"/>
        <charset val="178"/>
      </rPr>
      <t>_</t>
    </r>
    <r>
      <rPr>
        <sz val="12"/>
        <color rgb="FF000000"/>
        <rFont val="B Nazanin"/>
        <charset val="178"/>
      </rPr>
      <t>2</t>
    </r>
  </si>
  <si>
    <r>
      <t>2</t>
    </r>
    <r>
      <rPr>
        <sz val="9"/>
        <color theme="0" tint="-0.14999847407452621"/>
        <rFont val="B Nazanin"/>
        <charset val="178"/>
      </rPr>
      <t>_</t>
    </r>
    <r>
      <rPr>
        <sz val="12"/>
        <color rgb="FF000000"/>
        <rFont val="B Nazanin"/>
        <charset val="178"/>
      </rPr>
      <t>2</t>
    </r>
  </si>
  <si>
    <r>
      <t>3</t>
    </r>
    <r>
      <rPr>
        <sz val="9"/>
        <color theme="0" tint="-0.14999847407452621"/>
        <rFont val="B Nazanin"/>
        <charset val="178"/>
      </rPr>
      <t>_</t>
    </r>
    <r>
      <rPr>
        <sz val="12"/>
        <color rgb="FF000000"/>
        <rFont val="B Nazanin"/>
        <charset val="178"/>
      </rPr>
      <t>2</t>
    </r>
  </si>
  <si>
    <t>سپرده بانکی</t>
  </si>
  <si>
    <t>گواهی سپرده بانکی</t>
  </si>
  <si>
    <r>
      <rPr>
        <b/>
        <sz val="9"/>
        <color rgb="FF1E90FF"/>
        <rFont val="B Nazanin"/>
        <charset val="178"/>
      </rPr>
      <t>_</t>
    </r>
    <r>
      <rPr>
        <b/>
        <sz val="14"/>
        <color rgb="FF1E90FF"/>
        <rFont val="B Nazanin"/>
        <charset val="178"/>
      </rPr>
      <t>2</t>
    </r>
    <r>
      <rPr>
        <b/>
        <sz val="9"/>
        <color rgb="FF1E90FF"/>
        <rFont val="B Nazanin"/>
        <charset val="178"/>
      </rPr>
      <t>_</t>
    </r>
    <r>
      <rPr>
        <b/>
        <sz val="14"/>
        <color rgb="FF1E90FF"/>
        <rFont val="B Nazanin"/>
        <charset val="178"/>
      </rPr>
      <t>2</t>
    </r>
  </si>
  <si>
    <t>اول دوره</t>
  </si>
  <si>
    <t>انتهای دوره</t>
  </si>
  <si>
    <t>میانگین</t>
  </si>
  <si>
    <t xml:space="preserve"> گواهی سپرده بانکی </t>
  </si>
  <si>
    <t>ملل</t>
  </si>
  <si>
    <t>ملت</t>
  </si>
  <si>
    <t>خاورمیانه</t>
  </si>
  <si>
    <r>
      <t>_3</t>
    </r>
    <r>
      <rPr>
        <b/>
        <sz val="9"/>
        <color rgb="FF1E90FF"/>
        <rFont val="B Nazanin"/>
        <charset val="178"/>
      </rPr>
      <t>_</t>
    </r>
    <r>
      <rPr>
        <b/>
        <sz val="14"/>
        <color rgb="FF1E90FF"/>
        <rFont val="B Nazanin"/>
        <charset val="178"/>
      </rPr>
      <t>2</t>
    </r>
  </si>
  <si>
    <t xml:space="preserve">سود سپرده بانکی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</si>
</sst>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%"/>
  </numFmts>
  <fonts count="15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b/>
      <sz val="20"/>
      <color rgb="FF000000"/>
      <name val="B Nazanin"/>
      <charset val="178"/>
    </font>
    <font>
      <b/>
      <sz val="10"/>
      <color theme="0" tint="-0.34998626667073579"/>
      <name val="IRANSans"/>
    </font>
    <font>
      <sz val="12"/>
      <color rgb="FF000000"/>
      <name val="Arial"/>
      <family val="2"/>
    </font>
    <font>
      <sz val="9"/>
      <color theme="0" tint="-0.14999847407452621"/>
      <name val="B Nazanin"/>
      <charset val="178"/>
    </font>
    <font>
      <sz val="9"/>
      <color theme="0" tint="-0.249977111117893"/>
      <name val="B Nazanin"/>
      <charset val="178"/>
    </font>
    <font>
      <sz val="10"/>
      <color theme="0" tint="-0.34998626667073579"/>
      <name val="Arial"/>
      <family val="2"/>
    </font>
    <font>
      <b/>
      <sz val="9"/>
      <color rgb="FF1E90FF"/>
      <name val="B Nazanin"/>
      <charset val="178"/>
    </font>
    <font>
      <sz val="12"/>
      <color theme="0" tint="-0.34998626667073579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94">
    <xf numFmtId="0" fontId="0" fillId="0" borderId="0" xfId="0" applyAlignment="1">
      <alignment horizontal="left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right" vertical="top"/>
    </xf>
    <xf numFmtId="0" fontId="0" fillId="0" borderId="5" xfId="0" applyBorder="1" applyAlignment="1">
      <alignment horizontal="left"/>
    </xf>
    <xf numFmtId="0" fontId="4" fillId="0" borderId="6" xfId="0" applyFont="1" applyFill="1" applyBorder="1" applyAlignment="1">
      <alignment horizontal="center" vertical="center"/>
    </xf>
    <xf numFmtId="3" fontId="5" fillId="0" borderId="6" xfId="0" applyNumberFormat="1" applyFont="1" applyFill="1" applyBorder="1" applyAlignment="1">
      <alignment horizontal="right" vertical="top"/>
    </xf>
    <xf numFmtId="0" fontId="4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3" fontId="5" fillId="0" borderId="6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3" fontId="8" fillId="0" borderId="0" xfId="0" applyNumberFormat="1" applyFont="1" applyAlignment="1">
      <alignment horizontal="left"/>
    </xf>
    <xf numFmtId="10" fontId="5" fillId="0" borderId="4" xfId="1" applyNumberFormat="1" applyFont="1" applyFill="1" applyBorder="1" applyAlignment="1">
      <alignment horizontal="center" vertical="center"/>
    </xf>
    <xf numFmtId="10" fontId="5" fillId="0" borderId="6" xfId="1" applyNumberFormat="1" applyFont="1" applyFill="1" applyBorder="1" applyAlignment="1">
      <alignment horizontal="center" vertical="center"/>
    </xf>
    <xf numFmtId="37" fontId="5" fillId="0" borderId="4" xfId="0" applyNumberFormat="1" applyFont="1" applyFill="1" applyBorder="1" applyAlignment="1">
      <alignment horizontal="center" vertical="center"/>
    </xf>
    <xf numFmtId="37" fontId="5" fillId="0" borderId="6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8" xfId="0" applyBorder="1" applyAlignment="1">
      <alignment horizontal="left"/>
    </xf>
    <xf numFmtId="3" fontId="5" fillId="0" borderId="0" xfId="0" applyNumberFormat="1" applyFont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3" fontId="5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left"/>
    </xf>
    <xf numFmtId="3" fontId="5" fillId="0" borderId="0" xfId="0" applyNumberFormat="1" applyFont="1" applyBorder="1" applyAlignment="1">
      <alignment horizontal="right" vertical="top"/>
    </xf>
    <xf numFmtId="3" fontId="5" fillId="0" borderId="0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Alignment="1">
      <alignment horizontal="center" vertical="center"/>
    </xf>
    <xf numFmtId="4" fontId="5" fillId="0" borderId="0" xfId="0" applyNumberFormat="1" applyFont="1" applyFill="1" applyAlignment="1">
      <alignment horizontal="center" vertical="center"/>
    </xf>
    <xf numFmtId="10" fontId="5" fillId="0" borderId="0" xfId="1" applyNumberFormat="1" applyFont="1" applyFill="1" applyBorder="1" applyAlignment="1">
      <alignment horizontal="center" vertical="center"/>
    </xf>
    <xf numFmtId="16" fontId="5" fillId="0" borderId="2" xfId="0" applyNumberFormat="1" applyFont="1" applyFill="1" applyBorder="1" applyAlignment="1">
      <alignment horizontal="center" vertical="center"/>
    </xf>
    <xf numFmtId="16" fontId="5" fillId="0" borderId="0" xfId="0" applyNumberFormat="1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center"/>
    </xf>
    <xf numFmtId="10" fontId="5" fillId="0" borderId="2" xfId="1" applyNumberFormat="1" applyFont="1" applyFill="1" applyBorder="1" applyAlignment="1">
      <alignment horizontal="center" vertical="center"/>
    </xf>
    <xf numFmtId="10" fontId="5" fillId="0" borderId="0" xfId="1" applyNumberFormat="1" applyFont="1" applyFill="1" applyAlignment="1">
      <alignment horizontal="center" vertical="center"/>
    </xf>
    <xf numFmtId="10" fontId="5" fillId="0" borderId="5" xfId="1" applyNumberFormat="1" applyFont="1" applyFill="1" applyBorder="1" applyAlignment="1">
      <alignment horizontal="center" vertical="center"/>
    </xf>
    <xf numFmtId="3" fontId="12" fillId="2" borderId="0" xfId="0" applyNumberFormat="1" applyFont="1" applyFill="1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left"/>
    </xf>
    <xf numFmtId="0" fontId="4" fillId="0" borderId="0" xfId="0" applyFont="1" applyBorder="1" applyAlignment="1">
      <alignment horizontal="center" vertical="center"/>
    </xf>
    <xf numFmtId="164" fontId="0" fillId="0" borderId="0" xfId="1" applyNumberFormat="1" applyFont="1" applyAlignment="1">
      <alignment horizontal="left"/>
    </xf>
    <xf numFmtId="10" fontId="5" fillId="0" borderId="0" xfId="1" applyNumberFormat="1" applyFont="1" applyAlignment="1">
      <alignment horizontal="center" vertical="center"/>
    </xf>
    <xf numFmtId="10" fontId="5" fillId="0" borderId="6" xfId="1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right" vertical="top"/>
    </xf>
    <xf numFmtId="3" fontId="0" fillId="0" borderId="0" xfId="0" applyNumberForma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10" fontId="0" fillId="0" borderId="0" xfId="0" applyNumberFormat="1" applyAlignment="1">
      <alignment horizontal="left"/>
    </xf>
    <xf numFmtId="9" fontId="5" fillId="0" borderId="6" xfId="1" applyNumberFormat="1" applyFont="1" applyFill="1" applyBorder="1" applyAlignment="1">
      <alignment horizontal="center" vertical="center"/>
    </xf>
    <xf numFmtId="165" fontId="5" fillId="0" borderId="0" xfId="1" applyNumberFormat="1" applyFont="1" applyFill="1" applyAlignment="1">
      <alignment horizontal="center" vertical="center"/>
    </xf>
    <xf numFmtId="165" fontId="5" fillId="0" borderId="5" xfId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7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4" fillId="0" borderId="8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0" fontId="5" fillId="0" borderId="5" xfId="0" applyFont="1" applyFill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5" xfId="0" applyFont="1" applyFill="1" applyBorder="1" applyAlignment="1">
      <alignment horizontal="center" vertical="center"/>
    </xf>
    <xf numFmtId="3" fontId="5" fillId="0" borderId="6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3" fontId="14" fillId="0" borderId="0" xfId="0" applyNumberFormat="1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1156607</xdr:colOff>
      <xdr:row>0</xdr:row>
      <xdr:rowOff>186417</xdr:rowOff>
    </xdr:from>
    <xdr:to>
      <xdr:col>1</xdr:col>
      <xdr:colOff>2295974</xdr:colOff>
      <xdr:row>6</xdr:row>
      <xdr:rowOff>172054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C8E508-9077-4ED3-893F-4B7B562604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139830" y="186417"/>
          <a:ext cx="5504992" cy="41131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0"/>
  <sheetViews>
    <sheetView showGridLines="0" rightToLeft="1" tabSelected="1" view="pageBreakPreview" topLeftCell="A7" zoomScale="84" zoomScaleNormal="100" zoomScaleSheetLayoutView="84" workbookViewId="0">
      <selection activeCell="A10" sqref="A10:B10"/>
    </sheetView>
  </sheetViews>
  <sheetFormatPr defaultRowHeight="12.75"/>
  <cols>
    <col min="1" max="1" width="65.42578125" customWidth="1"/>
    <col min="2" max="2" width="45.42578125" customWidth="1"/>
    <col min="3" max="3" width="37.28515625" customWidth="1"/>
  </cols>
  <sheetData>
    <row r="1" spans="1:3" ht="29.1" customHeight="1">
      <c r="B1" s="12"/>
      <c r="C1" s="12"/>
    </row>
    <row r="2" spans="1:3" ht="21.75" customHeight="1">
      <c r="B2" s="12"/>
      <c r="C2" s="12"/>
    </row>
    <row r="3" spans="1:3" ht="21.75" customHeight="1">
      <c r="B3" s="12"/>
      <c r="C3" s="12"/>
    </row>
    <row r="4" spans="1:3" ht="7.35" customHeight="1"/>
    <row r="5" spans="1:3" ht="123.6" customHeight="1">
      <c r="B5" s="69"/>
    </row>
    <row r="6" spans="1:3" ht="123.6" customHeight="1">
      <c r="B6" s="69"/>
    </row>
    <row r="7" spans="1:3" ht="29.25" customHeight="1">
      <c r="B7" s="2"/>
    </row>
    <row r="8" spans="1:3" ht="50.25" customHeight="1">
      <c r="A8" s="70" t="s">
        <v>0</v>
      </c>
      <c r="B8" s="70"/>
    </row>
    <row r="9" spans="1:3" ht="39" customHeight="1">
      <c r="A9" s="70" t="s">
        <v>1</v>
      </c>
      <c r="B9" s="70"/>
    </row>
    <row r="10" spans="1:3" ht="34.5" customHeight="1">
      <c r="A10" s="70" t="s">
        <v>2</v>
      </c>
      <c r="B10" s="70"/>
    </row>
  </sheetData>
  <mergeCells count="4">
    <mergeCell ref="B5:B6"/>
    <mergeCell ref="A8:B8"/>
    <mergeCell ref="A9:B9"/>
    <mergeCell ref="A10:B10"/>
  </mergeCells>
  <pageMargins left="0.39" right="0.39" top="0.39" bottom="0.39" header="0" footer="0"/>
  <pageSetup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10"/>
  <sheetViews>
    <sheetView showGridLines="0" rightToLeft="1" view="pageBreakPreview" zoomScaleNormal="100" zoomScaleSheetLayoutView="100" workbookViewId="0">
      <selection activeCell="O23" sqref="O23"/>
    </sheetView>
  </sheetViews>
  <sheetFormatPr defaultRowHeight="12.75"/>
  <cols>
    <col min="1" max="1" width="40.28515625" customWidth="1"/>
    <col min="2" max="2" width="1.28515625" customWidth="1"/>
    <col min="3" max="3" width="10.42578125" customWidth="1"/>
    <col min="4" max="4" width="1.28515625" customWidth="1"/>
    <col min="5" max="5" width="18.42578125" customWidth="1"/>
    <col min="6" max="6" width="1.28515625" customWidth="1"/>
    <col min="7" max="7" width="16.28515625" customWidth="1"/>
    <col min="8" max="8" width="1.28515625" customWidth="1"/>
    <col min="9" max="9" width="21.85546875" customWidth="1"/>
    <col min="10" max="10" width="1.28515625" customWidth="1"/>
    <col min="11" max="11" width="10.42578125" customWidth="1"/>
    <col min="12" max="12" width="1.28515625" customWidth="1"/>
    <col min="13" max="13" width="18.5703125" customWidth="1"/>
    <col min="14" max="14" width="1.28515625" customWidth="1"/>
    <col min="15" max="15" width="18.85546875" customWidth="1"/>
    <col min="16" max="16" width="1.28515625" customWidth="1"/>
    <col min="17" max="17" width="23.85546875" customWidth="1"/>
    <col min="18" max="18" width="1.28515625" customWidth="1"/>
    <col min="19" max="19" width="0.28515625" customWidth="1"/>
  </cols>
  <sheetData>
    <row r="1" spans="1:18" ht="29.1" customHeight="1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</row>
    <row r="2" spans="1:18" ht="21.75" customHeight="1">
      <c r="A2" s="77" t="s">
        <v>32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</row>
    <row r="3" spans="1:18" ht="21.75" customHeight="1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</row>
    <row r="4" spans="1:18" ht="14.45" customHeight="1"/>
    <row r="5" spans="1:18" ht="14.45" customHeight="1">
      <c r="A5" s="78" t="s">
        <v>59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</row>
    <row r="6" spans="1:18" ht="9.7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4" customHeight="1">
      <c r="A7" s="71" t="s">
        <v>35</v>
      </c>
      <c r="C7" s="71" t="s">
        <v>44</v>
      </c>
      <c r="D7" s="71"/>
      <c r="E7" s="71"/>
      <c r="F7" s="71"/>
      <c r="G7" s="71"/>
      <c r="H7" s="71"/>
      <c r="I7" s="71"/>
      <c r="K7" s="71" t="s">
        <v>45</v>
      </c>
      <c r="L7" s="71"/>
      <c r="M7" s="71"/>
      <c r="N7" s="71"/>
      <c r="O7" s="71"/>
      <c r="P7" s="71"/>
      <c r="Q7" s="71"/>
      <c r="R7" s="71"/>
    </row>
    <row r="8" spans="1:18" ht="43.5" customHeight="1">
      <c r="A8" s="71"/>
      <c r="C8" s="11" t="s">
        <v>13</v>
      </c>
      <c r="D8" s="5"/>
      <c r="E8" s="11" t="s">
        <v>60</v>
      </c>
      <c r="F8" s="5"/>
      <c r="G8" s="11" t="s">
        <v>61</v>
      </c>
      <c r="H8" s="5"/>
      <c r="I8" s="11" t="s">
        <v>62</v>
      </c>
      <c r="K8" s="11" t="s">
        <v>13</v>
      </c>
      <c r="L8" s="5"/>
      <c r="M8" s="11" t="s">
        <v>60</v>
      </c>
      <c r="N8" s="5"/>
      <c r="O8" s="11" t="s">
        <v>61</v>
      </c>
      <c r="P8" s="5"/>
      <c r="Q8" s="91" t="s">
        <v>62</v>
      </c>
      <c r="R8" s="91"/>
    </row>
    <row r="9" spans="1:18" ht="21.75" customHeight="1">
      <c r="A9" s="7" t="s">
        <v>50</v>
      </c>
      <c r="C9" s="15">
        <v>94966</v>
      </c>
      <c r="D9" s="13"/>
      <c r="E9" s="15">
        <v>913210466691</v>
      </c>
      <c r="F9" s="13"/>
      <c r="G9" s="15">
        <v>746139585489</v>
      </c>
      <c r="H9" s="13"/>
      <c r="I9" s="15">
        <f>E9-G9</f>
        <v>167070881202</v>
      </c>
      <c r="J9" s="13"/>
      <c r="K9" s="15">
        <v>569567</v>
      </c>
      <c r="L9" s="13"/>
      <c r="M9" s="15">
        <v>5089747575716</v>
      </c>
      <c r="N9" s="13"/>
      <c r="O9" s="15">
        <v>4350441948245</v>
      </c>
      <c r="P9" s="13"/>
      <c r="Q9" s="74">
        <f>M9-O9</f>
        <v>739305627471</v>
      </c>
      <c r="R9" s="74"/>
    </row>
    <row r="10" spans="1:18" ht="21.75" customHeight="1" thickBot="1">
      <c r="A10" s="9" t="s">
        <v>20</v>
      </c>
      <c r="C10" s="16">
        <f>SUM(C9)</f>
        <v>94966</v>
      </c>
      <c r="D10" s="13"/>
      <c r="E10" s="16">
        <f>SUM(E9)</f>
        <v>913210466691</v>
      </c>
      <c r="F10" s="13"/>
      <c r="G10" s="16">
        <f>SUM(G9)</f>
        <v>746139585489</v>
      </c>
      <c r="H10" s="13"/>
      <c r="I10" s="16">
        <v>167070881202</v>
      </c>
      <c r="J10" s="13"/>
      <c r="K10" s="16">
        <f>SUM(K9)</f>
        <v>569567</v>
      </c>
      <c r="L10" s="13"/>
      <c r="M10" s="16">
        <f>SUM(M9)</f>
        <v>5089747575716</v>
      </c>
      <c r="N10" s="13"/>
      <c r="O10" s="16">
        <f>SUM(O9)</f>
        <v>4350441948245</v>
      </c>
      <c r="P10" s="13"/>
      <c r="Q10" s="90">
        <f>SUM(Q9)</f>
        <v>739305627471</v>
      </c>
      <c r="R10" s="90"/>
    </row>
  </sheetData>
  <mergeCells count="10">
    <mergeCell ref="Q9:R9"/>
    <mergeCell ref="Q10:R10"/>
    <mergeCell ref="A1:Q1"/>
    <mergeCell ref="A2:R2"/>
    <mergeCell ref="A3:R3"/>
    <mergeCell ref="A5:R5"/>
    <mergeCell ref="A7:A8"/>
    <mergeCell ref="C7:I7"/>
    <mergeCell ref="K7:R7"/>
    <mergeCell ref="Q8:R8"/>
  </mergeCells>
  <pageMargins left="0.39" right="0.39" top="0.39" bottom="0.39" header="0" footer="0"/>
  <pageSetup scale="6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10"/>
  <sheetViews>
    <sheetView showGridLines="0" rightToLeft="1" view="pageBreakPreview" zoomScaleNormal="100" zoomScaleSheetLayoutView="100" workbookViewId="0">
      <selection activeCell="H12" sqref="H12"/>
    </sheetView>
  </sheetViews>
  <sheetFormatPr defaultRowHeight="12.75"/>
  <cols>
    <col min="1" max="1" width="2.140625" customWidth="1"/>
    <col min="2" max="2" width="40.28515625" customWidth="1"/>
    <col min="3" max="3" width="1.28515625" customWidth="1"/>
    <col min="4" max="4" width="10.42578125" customWidth="1"/>
    <col min="5" max="5" width="1.28515625" customWidth="1"/>
    <col min="6" max="6" width="20.28515625" customWidth="1"/>
    <col min="7" max="7" width="1.28515625" customWidth="1"/>
    <col min="8" max="8" width="21.28515625" customWidth="1"/>
    <col min="9" max="9" width="1.28515625" customWidth="1"/>
    <col min="10" max="10" width="27.140625" customWidth="1"/>
    <col min="11" max="11" width="1.28515625" customWidth="1"/>
    <col min="12" max="12" width="11.7109375" customWidth="1"/>
    <col min="13" max="13" width="1.28515625" customWidth="1"/>
    <col min="14" max="14" width="18.28515625" customWidth="1"/>
    <col min="15" max="15" width="1.28515625" customWidth="1"/>
    <col min="16" max="16" width="20.140625" customWidth="1"/>
    <col min="17" max="17" width="1.28515625" customWidth="1"/>
    <col min="18" max="18" width="25.7109375" customWidth="1"/>
  </cols>
  <sheetData>
    <row r="1" spans="1:18" ht="29.1" customHeight="1">
      <c r="B1" s="77" t="s">
        <v>0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</row>
    <row r="2" spans="1:18" ht="21.75" customHeight="1">
      <c r="B2" s="77" t="s">
        <v>32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</row>
    <row r="3" spans="1:18" ht="25.5" customHeight="1">
      <c r="B3" s="77" t="s">
        <v>2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</row>
    <row r="4" spans="1:18" ht="14.45" customHeight="1"/>
    <row r="5" spans="1:18" ht="24.75" customHeight="1">
      <c r="B5" s="78" t="s">
        <v>63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</row>
    <row r="6" spans="1:18" ht="23.25" customHeight="1">
      <c r="B6" s="71" t="s">
        <v>35</v>
      </c>
      <c r="D6" s="71" t="s">
        <v>44</v>
      </c>
      <c r="E6" s="71"/>
      <c r="F6" s="71"/>
      <c r="G6" s="71"/>
      <c r="H6" s="71"/>
      <c r="I6" s="71"/>
      <c r="J6" s="71"/>
      <c r="L6" s="71" t="s">
        <v>45</v>
      </c>
      <c r="M6" s="71"/>
      <c r="N6" s="71"/>
      <c r="O6" s="71"/>
      <c r="P6" s="71"/>
      <c r="Q6" s="71"/>
      <c r="R6" s="71"/>
    </row>
    <row r="7" spans="1:18" ht="34.5" customHeight="1">
      <c r="B7" s="71"/>
      <c r="D7" s="11" t="s">
        <v>13</v>
      </c>
      <c r="E7" s="5"/>
      <c r="F7" s="11" t="s">
        <v>15</v>
      </c>
      <c r="G7" s="5"/>
      <c r="H7" s="11" t="s">
        <v>61</v>
      </c>
      <c r="I7" s="5"/>
      <c r="J7" s="11" t="s">
        <v>64</v>
      </c>
      <c r="L7" s="11" t="s">
        <v>13</v>
      </c>
      <c r="M7" s="5"/>
      <c r="N7" s="11" t="s">
        <v>15</v>
      </c>
      <c r="O7" s="5"/>
      <c r="P7" s="11" t="s">
        <v>61</v>
      </c>
      <c r="Q7" s="5"/>
      <c r="R7" s="11" t="s">
        <v>64</v>
      </c>
    </row>
    <row r="8" spans="1:18" ht="21.75" customHeight="1">
      <c r="A8" s="36"/>
      <c r="B8" s="7" t="s">
        <v>50</v>
      </c>
      <c r="D8" s="15">
        <v>1877894</v>
      </c>
      <c r="E8" s="13"/>
      <c r="F8" s="15">
        <v>17984534456111</v>
      </c>
      <c r="G8" s="13"/>
      <c r="H8" s="15">
        <v>16874774013014</v>
      </c>
      <c r="I8" s="13"/>
      <c r="J8" s="15">
        <f>F8-H8</f>
        <v>1109760443097</v>
      </c>
      <c r="K8" s="13"/>
      <c r="L8" s="15">
        <v>1877894</v>
      </c>
      <c r="M8" s="13"/>
      <c r="N8" s="15">
        <v>17984534456111</v>
      </c>
      <c r="O8" s="13"/>
      <c r="P8" s="15">
        <v>14817895560375</v>
      </c>
      <c r="Q8" s="13"/>
      <c r="R8" s="15">
        <f>N8-P8</f>
        <v>3166638895736</v>
      </c>
    </row>
    <row r="9" spans="1:18" ht="21.75" customHeight="1" thickBot="1">
      <c r="A9" s="56"/>
      <c r="B9" s="9" t="s">
        <v>20</v>
      </c>
      <c r="D9" s="16">
        <f>SUM(D8)</f>
        <v>1877894</v>
      </c>
      <c r="E9" s="13"/>
      <c r="F9" s="16">
        <f>SUM(F8)</f>
        <v>17984534456111</v>
      </c>
      <c r="G9" s="13"/>
      <c r="H9" s="16">
        <f>SUM(H8)</f>
        <v>16874774013014</v>
      </c>
      <c r="I9" s="13"/>
      <c r="J9" s="16">
        <f>SUM(J8)</f>
        <v>1109760443097</v>
      </c>
      <c r="K9" s="13"/>
      <c r="L9" s="16">
        <v>1877894</v>
      </c>
      <c r="M9" s="13"/>
      <c r="N9" s="16">
        <f>SUM(N8)</f>
        <v>17984534456111</v>
      </c>
      <c r="O9" s="13"/>
      <c r="P9" s="16">
        <f>SUM(P8)</f>
        <v>14817895560375</v>
      </c>
      <c r="Q9" s="13"/>
      <c r="R9" s="16">
        <f>SUM(R8)</f>
        <v>3166638895736</v>
      </c>
    </row>
    <row r="10" spans="1:18" ht="13.5" thickTop="1"/>
  </sheetData>
  <mergeCells count="7">
    <mergeCell ref="B1:R1"/>
    <mergeCell ref="B2:R2"/>
    <mergeCell ref="B3:R3"/>
    <mergeCell ref="B5:R5"/>
    <mergeCell ref="B6:B7"/>
    <mergeCell ref="D6:J6"/>
    <mergeCell ref="L6:R6"/>
  </mergeCells>
  <pageMargins left="0.39" right="0.39" top="0.39" bottom="0.39" header="0" footer="0"/>
  <pageSetup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C24"/>
  <sheetViews>
    <sheetView showGridLines="0" rightToLeft="1" view="pageBreakPreview" zoomScale="89" zoomScaleNormal="100" zoomScaleSheetLayoutView="89" workbookViewId="0">
      <selection activeCell="K31" sqref="K31"/>
    </sheetView>
  </sheetViews>
  <sheetFormatPr defaultRowHeight="12.75"/>
  <cols>
    <col min="1" max="1" width="2.85546875" customWidth="1"/>
    <col min="2" max="3" width="2.5703125" customWidth="1"/>
    <col min="4" max="4" width="25.28515625" customWidth="1"/>
    <col min="5" max="6" width="1.28515625" customWidth="1"/>
    <col min="7" max="7" width="11.7109375" customWidth="1"/>
    <col min="8" max="8" width="1.28515625" customWidth="1"/>
    <col min="9" max="9" width="20.42578125" customWidth="1"/>
    <col min="10" max="10" width="1.28515625" customWidth="1"/>
    <col min="11" max="11" width="19.7109375" customWidth="1"/>
    <col min="12" max="12" width="1.28515625" customWidth="1"/>
    <col min="13" max="13" width="14.28515625" customWidth="1"/>
    <col min="14" max="14" width="1.28515625" customWidth="1"/>
    <col min="15" max="15" width="18.7109375" customWidth="1"/>
    <col min="16" max="16" width="1.28515625" customWidth="1"/>
    <col min="17" max="17" width="14.28515625" customWidth="1"/>
    <col min="18" max="18" width="1.28515625" customWidth="1"/>
    <col min="19" max="19" width="19.28515625" customWidth="1"/>
    <col min="20" max="20" width="1.28515625" customWidth="1"/>
    <col min="21" max="21" width="16.42578125" customWidth="1"/>
    <col min="22" max="22" width="1.28515625" customWidth="1"/>
    <col min="23" max="23" width="15.5703125" customWidth="1"/>
    <col min="24" max="24" width="1.28515625" customWidth="1"/>
    <col min="25" max="25" width="18.7109375" customWidth="1"/>
    <col min="26" max="26" width="1.28515625" customWidth="1"/>
    <col min="27" max="27" width="21.28515625" customWidth="1"/>
    <col min="28" max="28" width="1.28515625" customWidth="1"/>
    <col min="29" max="29" width="18.85546875" bestFit="1" customWidth="1"/>
    <col min="30" max="30" width="0.28515625" customWidth="1"/>
  </cols>
  <sheetData>
    <row r="1" spans="2:29" ht="29.1" customHeight="1">
      <c r="B1" s="77" t="s">
        <v>0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</row>
    <row r="2" spans="2:29" ht="27.75" customHeight="1">
      <c r="B2" s="77" t="s">
        <v>1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</row>
    <row r="3" spans="2:29" ht="21.75" customHeight="1">
      <c r="B3" s="77" t="s">
        <v>2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</row>
    <row r="4" spans="2:29" ht="14.25" customHeight="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2:29" ht="19.5" customHeight="1">
      <c r="B5" s="3" t="s">
        <v>3</v>
      </c>
      <c r="C5" s="78" t="s">
        <v>4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</row>
    <row r="6" spans="2:29" ht="12.75" customHeight="1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2:29" ht="14.45" customHeight="1">
      <c r="B7" s="78" t="s">
        <v>5</v>
      </c>
      <c r="C7" s="78"/>
      <c r="D7" s="78" t="s">
        <v>6</v>
      </c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</row>
    <row r="8" spans="2:29" ht="14.45" customHeight="1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 spans="2:29" ht="23.25" customHeight="1">
      <c r="G9" s="71" t="s">
        <v>7</v>
      </c>
      <c r="H9" s="71"/>
      <c r="I9" s="71"/>
      <c r="J9" s="71"/>
      <c r="K9" s="71"/>
      <c r="L9" s="23"/>
      <c r="M9" s="71" t="s">
        <v>8</v>
      </c>
      <c r="N9" s="71"/>
      <c r="O9" s="71"/>
      <c r="P9" s="71"/>
      <c r="Q9" s="71"/>
      <c r="R9" s="71"/>
      <c r="S9" s="71"/>
      <c r="T9" s="23"/>
      <c r="U9" s="71" t="s">
        <v>9</v>
      </c>
      <c r="V9" s="71"/>
      <c r="W9" s="71"/>
      <c r="X9" s="71"/>
      <c r="Y9" s="71"/>
      <c r="Z9" s="71"/>
      <c r="AA9" s="71"/>
      <c r="AB9" s="71"/>
      <c r="AC9" s="71"/>
    </row>
    <row r="10" spans="2:29" ht="24" customHeight="1">
      <c r="F10" s="13"/>
      <c r="G10" s="14"/>
      <c r="H10" s="14"/>
      <c r="I10" s="14"/>
      <c r="J10" s="14"/>
      <c r="K10" s="14"/>
      <c r="L10" s="13"/>
      <c r="M10" s="76" t="s">
        <v>10</v>
      </c>
      <c r="N10" s="76"/>
      <c r="O10" s="76"/>
      <c r="P10" s="14"/>
      <c r="Q10" s="76" t="s">
        <v>11</v>
      </c>
      <c r="R10" s="76"/>
      <c r="S10" s="76"/>
      <c r="U10" s="5"/>
      <c r="V10" s="5"/>
      <c r="W10" s="5"/>
      <c r="X10" s="5"/>
      <c r="Y10" s="5"/>
      <c r="Z10" s="5"/>
      <c r="AA10" s="5"/>
      <c r="AB10" s="5"/>
      <c r="AC10" s="5"/>
    </row>
    <row r="11" spans="2:29" ht="19.5" customHeight="1">
      <c r="B11" s="71" t="s">
        <v>12</v>
      </c>
      <c r="C11" s="71"/>
      <c r="D11" s="71"/>
      <c r="F11" s="71" t="s">
        <v>13</v>
      </c>
      <c r="G11" s="71"/>
      <c r="H11" s="13"/>
      <c r="I11" s="4" t="s">
        <v>14</v>
      </c>
      <c r="J11" s="13"/>
      <c r="K11" s="4" t="s">
        <v>15</v>
      </c>
      <c r="L11" s="13"/>
      <c r="M11" s="6" t="s">
        <v>13</v>
      </c>
      <c r="N11" s="14"/>
      <c r="O11" s="6" t="s">
        <v>14</v>
      </c>
      <c r="P11" s="13"/>
      <c r="Q11" s="6" t="s">
        <v>13</v>
      </c>
      <c r="R11" s="14"/>
      <c r="S11" s="6" t="s">
        <v>16</v>
      </c>
      <c r="U11" s="4" t="s">
        <v>13</v>
      </c>
      <c r="W11" s="4" t="s">
        <v>17</v>
      </c>
      <c r="Y11" s="4" t="s">
        <v>14</v>
      </c>
      <c r="AA11" s="4" t="s">
        <v>15</v>
      </c>
      <c r="AC11" s="4" t="s">
        <v>18</v>
      </c>
    </row>
    <row r="12" spans="2:29" ht="27.75" customHeight="1">
      <c r="B12" s="72" t="s">
        <v>19</v>
      </c>
      <c r="C12" s="72"/>
      <c r="D12" s="72"/>
      <c r="E12" s="8"/>
      <c r="F12" s="73">
        <v>1897621</v>
      </c>
      <c r="G12" s="74"/>
      <c r="H12" s="13"/>
      <c r="I12" s="15">
        <v>14848207264089</v>
      </c>
      <c r="J12" s="13"/>
      <c r="K12" s="15">
        <v>16905085716728</v>
      </c>
      <c r="L12" s="13"/>
      <c r="M12" s="15">
        <v>75239</v>
      </c>
      <c r="N12" s="13"/>
      <c r="O12" s="15">
        <v>715827881775</v>
      </c>
      <c r="P12" s="13"/>
      <c r="Q12" s="21">
        <v>-94966</v>
      </c>
      <c r="R12" s="13"/>
      <c r="S12" s="15">
        <v>913210466691</v>
      </c>
      <c r="U12" s="15">
        <v>1877894</v>
      </c>
      <c r="V12" s="13"/>
      <c r="W12" s="15">
        <v>9600010</v>
      </c>
      <c r="X12" s="13"/>
      <c r="Y12" s="15">
        <v>14817895560375</v>
      </c>
      <c r="Z12" s="13"/>
      <c r="AA12" s="15">
        <v>17984534456111</v>
      </c>
      <c r="AB12" s="13"/>
      <c r="AC12" s="19">
        <f>AA12/AC15</f>
        <v>0.99706342991111518</v>
      </c>
    </row>
    <row r="13" spans="2:29" ht="21.75" customHeight="1" thickBot="1">
      <c r="B13" s="75" t="s">
        <v>20</v>
      </c>
      <c r="C13" s="75"/>
      <c r="D13" s="75"/>
      <c r="E13" s="75"/>
      <c r="F13" s="13"/>
      <c r="G13" s="16">
        <f>SUM(F12)</f>
        <v>1897621</v>
      </c>
      <c r="H13" s="13"/>
      <c r="I13" s="16">
        <f>SUM(I12)</f>
        <v>14848207264089</v>
      </c>
      <c r="J13" s="13"/>
      <c r="K13" s="16">
        <f>SUM(K12)</f>
        <v>16905085716728</v>
      </c>
      <c r="L13" s="13"/>
      <c r="M13" s="16">
        <f>SUM(M12)</f>
        <v>75239</v>
      </c>
      <c r="N13" s="13"/>
      <c r="O13" s="16">
        <f>SUM(O12)</f>
        <v>715827881775</v>
      </c>
      <c r="P13" s="13"/>
      <c r="Q13" s="22">
        <f>SUM(Q12)</f>
        <v>-94966</v>
      </c>
      <c r="R13" s="13"/>
      <c r="S13" s="16">
        <f>SUM(S12)</f>
        <v>913210466691</v>
      </c>
      <c r="U13" s="16">
        <f>SUM(U12)</f>
        <v>1877894</v>
      </c>
      <c r="V13" s="13"/>
      <c r="W13" s="16"/>
      <c r="X13" s="13"/>
      <c r="Y13" s="16">
        <f>SUM(Y12)</f>
        <v>14817895560375</v>
      </c>
      <c r="Z13" s="13"/>
      <c r="AA13" s="16">
        <f>SUM(AA12)</f>
        <v>17984534456111</v>
      </c>
      <c r="AB13" s="13"/>
      <c r="AC13" s="20">
        <f>SUM(AC12)</f>
        <v>0.99706342991111518</v>
      </c>
    </row>
    <row r="14" spans="2:29" ht="13.5" thickTop="1"/>
    <row r="15" spans="2:29" ht="18.75" customHeight="1">
      <c r="AC15" s="18">
        <v>18037502847451</v>
      </c>
    </row>
    <row r="20" spans="29:29">
      <c r="AC20" s="17"/>
    </row>
    <row r="24" spans="29:29">
      <c r="AC24" s="65"/>
    </row>
  </sheetData>
  <mergeCells count="16">
    <mergeCell ref="B1:AC1"/>
    <mergeCell ref="B2:AC2"/>
    <mergeCell ref="B3:AC3"/>
    <mergeCell ref="C5:AC5"/>
    <mergeCell ref="B7:C7"/>
    <mergeCell ref="D7:AC7"/>
    <mergeCell ref="G9:K9"/>
    <mergeCell ref="M9:S9"/>
    <mergeCell ref="U9:AC9"/>
    <mergeCell ref="M10:O10"/>
    <mergeCell ref="Q10:S10"/>
    <mergeCell ref="B11:D11"/>
    <mergeCell ref="F11:G11"/>
    <mergeCell ref="B12:D12"/>
    <mergeCell ref="F12:G12"/>
    <mergeCell ref="B13:E13"/>
  </mergeCells>
  <pageMargins left="0.39" right="0.39" top="0.39" bottom="0.39" header="0" footer="0"/>
  <pageSetup scale="5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K13"/>
  <sheetViews>
    <sheetView showGridLines="0" rightToLeft="1" view="pageBreakPreview" zoomScaleNormal="100" zoomScaleSheetLayoutView="100" workbookViewId="0">
      <selection activeCell="B3" sqref="B3:W3"/>
    </sheetView>
  </sheetViews>
  <sheetFormatPr defaultRowHeight="12.75"/>
  <cols>
    <col min="1" max="1" width="1.85546875" customWidth="1"/>
    <col min="2" max="2" width="45.42578125" customWidth="1"/>
    <col min="3" max="3" width="1.28515625" customWidth="1"/>
    <col min="4" max="4" width="18.28515625" customWidth="1"/>
    <col min="5" max="5" width="1.28515625" customWidth="1"/>
    <col min="6" max="6" width="13" customWidth="1"/>
    <col min="7" max="7" width="1.28515625" customWidth="1"/>
    <col min="8" max="8" width="13" customWidth="1"/>
    <col min="9" max="9" width="1.28515625" customWidth="1"/>
    <col min="10" max="10" width="19.140625" customWidth="1"/>
    <col min="11" max="12" width="1.28515625" customWidth="1"/>
    <col min="13" max="13" width="16.140625" customWidth="1"/>
    <col min="14" max="15" width="1.28515625" customWidth="1"/>
    <col min="16" max="16" width="15.7109375" customWidth="1"/>
    <col min="17" max="17" width="1.28515625" customWidth="1"/>
    <col min="18" max="18" width="13.28515625" customWidth="1"/>
    <col min="19" max="19" width="1.28515625" customWidth="1"/>
    <col min="20" max="20" width="12.5703125" customWidth="1"/>
    <col min="21" max="22" width="1.28515625" customWidth="1"/>
    <col min="23" max="23" width="11.7109375" customWidth="1"/>
    <col min="24" max="24" width="1.28515625" customWidth="1"/>
    <col min="25" max="25" width="9.140625" customWidth="1"/>
    <col min="26" max="26" width="1.28515625" customWidth="1"/>
    <col min="27" max="27" width="2.5703125" customWidth="1"/>
    <col min="28" max="28" width="1.28515625" customWidth="1"/>
    <col min="29" max="29" width="9.140625" customWidth="1"/>
    <col min="30" max="30" width="1.28515625" customWidth="1"/>
    <col min="31" max="31" width="2.5703125" customWidth="1"/>
    <col min="32" max="32" width="1.28515625" customWidth="1"/>
    <col min="33" max="33" width="11.7109375" customWidth="1"/>
    <col min="34" max="35" width="1.28515625" customWidth="1"/>
    <col min="36" max="36" width="13" customWidth="1"/>
    <col min="37" max="37" width="7.7109375" customWidth="1"/>
    <col min="38" max="38" width="0.28515625" customWidth="1"/>
  </cols>
  <sheetData>
    <row r="1" spans="2:37" ht="29.1" customHeight="1">
      <c r="B1" s="77" t="s">
        <v>0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</row>
    <row r="2" spans="2:37" ht="21.75" customHeight="1">
      <c r="B2" s="77" t="s">
        <v>1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</row>
    <row r="3" spans="2:37" ht="21.75" customHeight="1">
      <c r="B3" s="77" t="s">
        <v>2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</row>
    <row r="4" spans="2:37" s="24" customFormat="1" ht="14.45" customHeight="1"/>
    <row r="5" spans="2:37" ht="28.5" customHeight="1">
      <c r="B5" s="25" t="s">
        <v>26</v>
      </c>
      <c r="C5" s="25"/>
      <c r="D5" s="25"/>
      <c r="E5" s="25"/>
      <c r="F5" s="26"/>
      <c r="G5" s="25"/>
      <c r="H5" s="26"/>
      <c r="I5" s="25"/>
      <c r="J5" s="26"/>
      <c r="K5" s="26"/>
      <c r="L5" s="25"/>
      <c r="M5" s="26"/>
      <c r="N5" s="26"/>
      <c r="O5" s="25"/>
      <c r="P5" s="26"/>
      <c r="Q5" s="26"/>
      <c r="R5" s="26"/>
      <c r="S5" s="26"/>
      <c r="T5" s="26"/>
      <c r="U5" s="26"/>
      <c r="V5" s="26"/>
      <c r="W5" s="26"/>
      <c r="X5" s="25"/>
      <c r="Y5" s="26"/>
      <c r="Z5" s="26"/>
      <c r="AA5" s="26"/>
      <c r="AB5" s="25"/>
      <c r="AC5" s="26"/>
      <c r="AD5" s="26"/>
      <c r="AE5" s="26"/>
      <c r="AF5" s="25"/>
      <c r="AG5" s="26"/>
      <c r="AH5" s="26"/>
      <c r="AI5" s="25"/>
      <c r="AJ5" s="26"/>
      <c r="AK5" s="25"/>
    </row>
    <row r="6" spans="2:37" ht="19.5" customHeight="1">
      <c r="F6" s="71" t="s">
        <v>7</v>
      </c>
      <c r="G6" s="71"/>
      <c r="H6" s="71"/>
      <c r="I6" s="71"/>
      <c r="J6" s="71"/>
      <c r="K6" s="71"/>
      <c r="L6" s="71"/>
      <c r="M6" s="71"/>
      <c r="N6" s="71"/>
      <c r="P6" s="71" t="s">
        <v>9</v>
      </c>
      <c r="Q6" s="71"/>
      <c r="R6" s="71"/>
      <c r="S6" s="71"/>
      <c r="T6" s="71"/>
      <c r="U6" s="71"/>
      <c r="V6" s="71"/>
      <c r="W6" s="71"/>
    </row>
    <row r="7" spans="2:37" ht="30.75" customHeight="1">
      <c r="B7" s="4" t="s">
        <v>21</v>
      </c>
      <c r="D7" s="6" t="s">
        <v>65</v>
      </c>
      <c r="F7" s="6" t="s">
        <v>24</v>
      </c>
      <c r="G7" s="5"/>
      <c r="H7" s="6" t="s">
        <v>25</v>
      </c>
      <c r="I7" s="5"/>
      <c r="J7" s="76" t="s">
        <v>22</v>
      </c>
      <c r="K7" s="76"/>
      <c r="L7" s="5"/>
      <c r="M7" s="76" t="s">
        <v>23</v>
      </c>
      <c r="N7" s="76"/>
      <c r="P7" s="6" t="s">
        <v>24</v>
      </c>
      <c r="Q7" s="5"/>
      <c r="R7" s="6" t="s">
        <v>25</v>
      </c>
      <c r="S7" s="5"/>
      <c r="T7" s="76" t="s">
        <v>22</v>
      </c>
      <c r="U7" s="76"/>
      <c r="V7" s="5"/>
      <c r="W7" s="6" t="s">
        <v>23</v>
      </c>
    </row>
    <row r="8" spans="2:37" ht="10.5" customHeight="1">
      <c r="B8" s="5"/>
      <c r="D8" s="13"/>
      <c r="E8" s="13"/>
      <c r="F8" s="14"/>
      <c r="G8" s="13"/>
      <c r="H8" s="14"/>
      <c r="I8" s="13"/>
      <c r="J8" s="14"/>
      <c r="K8" s="14"/>
      <c r="L8" s="13"/>
      <c r="M8" s="14"/>
      <c r="N8" s="14"/>
      <c r="P8" s="5"/>
      <c r="R8" s="5"/>
      <c r="T8" s="5"/>
      <c r="U8" s="5"/>
      <c r="W8" s="5"/>
    </row>
    <row r="9" spans="2:37" ht="18.75">
      <c r="B9" s="29" t="s">
        <v>66</v>
      </c>
      <c r="C9" s="24"/>
      <c r="D9" s="30" t="s">
        <v>67</v>
      </c>
      <c r="E9" s="33"/>
      <c r="F9" s="30" t="s">
        <v>72</v>
      </c>
      <c r="G9" s="30"/>
      <c r="H9" s="32">
        <v>250</v>
      </c>
      <c r="I9" s="30"/>
      <c r="J9" s="32">
        <v>595691</v>
      </c>
      <c r="K9" s="30"/>
      <c r="L9" s="32"/>
      <c r="M9" s="30" t="s">
        <v>73</v>
      </c>
      <c r="N9" s="32"/>
      <c r="O9" s="32"/>
      <c r="P9" s="30" t="s">
        <v>76</v>
      </c>
      <c r="Q9" s="32"/>
      <c r="R9" s="32">
        <v>260</v>
      </c>
      <c r="S9" s="32"/>
      <c r="T9" s="32">
        <v>606250</v>
      </c>
      <c r="U9" s="32"/>
      <c r="V9" s="32"/>
      <c r="W9" s="30" t="s">
        <v>73</v>
      </c>
    </row>
    <row r="10" spans="2:37" ht="18.75">
      <c r="B10" s="29" t="s">
        <v>68</v>
      </c>
      <c r="C10" s="24"/>
      <c r="D10" s="30" t="s">
        <v>69</v>
      </c>
      <c r="E10" s="33"/>
      <c r="F10" s="30" t="s">
        <v>72</v>
      </c>
      <c r="G10" s="30"/>
      <c r="H10" s="32">
        <v>50</v>
      </c>
      <c r="I10" s="30"/>
      <c r="J10" s="32">
        <v>99915952</v>
      </c>
      <c r="K10" s="30"/>
      <c r="L10" s="32"/>
      <c r="M10" s="30" t="s">
        <v>74</v>
      </c>
      <c r="N10" s="32"/>
      <c r="O10" s="32"/>
      <c r="P10" s="30" t="s">
        <v>76</v>
      </c>
      <c r="Q10" s="32"/>
      <c r="R10" s="32">
        <v>50</v>
      </c>
      <c r="S10" s="32"/>
      <c r="T10" s="32">
        <v>97707000</v>
      </c>
      <c r="U10" s="32"/>
      <c r="V10" s="32"/>
      <c r="W10" s="30" t="s">
        <v>74</v>
      </c>
    </row>
    <row r="11" spans="2:37" ht="18.75">
      <c r="B11" s="29" t="s">
        <v>70</v>
      </c>
      <c r="C11" s="24"/>
      <c r="D11" s="30" t="s">
        <v>71</v>
      </c>
      <c r="E11" s="33"/>
      <c r="F11" s="30" t="s">
        <v>72</v>
      </c>
      <c r="G11" s="30"/>
      <c r="H11" s="32">
        <v>10</v>
      </c>
      <c r="I11" s="30"/>
      <c r="J11" s="32">
        <v>685626</v>
      </c>
      <c r="K11" s="30"/>
      <c r="L11" s="32"/>
      <c r="M11" s="30" t="s">
        <v>75</v>
      </c>
      <c r="N11" s="32"/>
      <c r="O11" s="31"/>
      <c r="P11" s="30" t="s">
        <v>76</v>
      </c>
      <c r="Q11" s="32"/>
      <c r="R11" s="32">
        <v>34</v>
      </c>
      <c r="S11" s="32"/>
      <c r="T11" s="32">
        <v>706552</v>
      </c>
      <c r="U11" s="32"/>
      <c r="V11" s="32"/>
      <c r="W11" s="30" t="s">
        <v>75</v>
      </c>
    </row>
    <row r="12" spans="2:37" ht="4.5" customHeight="1"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pans="2:37" ht="7.5" customHeight="1">
      <c r="B13" s="24"/>
      <c r="C13" s="24"/>
      <c r="D13" s="24"/>
      <c r="E13" s="24"/>
      <c r="F13" s="24"/>
      <c r="G13" s="24"/>
      <c r="H13" s="24"/>
      <c r="I13" s="24"/>
      <c r="J13" s="24"/>
    </row>
  </sheetData>
  <mergeCells count="8">
    <mergeCell ref="J7:K7"/>
    <mergeCell ref="M7:N7"/>
    <mergeCell ref="T7:U7"/>
    <mergeCell ref="B1:X1"/>
    <mergeCell ref="B2:W2"/>
    <mergeCell ref="B3:W3"/>
    <mergeCell ref="F6:N6"/>
    <mergeCell ref="P6:W6"/>
  </mergeCells>
  <pageMargins left="0.39" right="0.39" top="0.39" bottom="0.39" header="0" footer="0"/>
  <pageSetup scale="6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13"/>
  <sheetViews>
    <sheetView showGridLines="0" rightToLeft="1" view="pageBreakPreview" zoomScale="130" zoomScaleNormal="100" zoomScaleSheetLayoutView="130" workbookViewId="0">
      <selection activeCell="K11" sqref="K11"/>
    </sheetView>
  </sheetViews>
  <sheetFormatPr defaultRowHeight="12.75"/>
  <cols>
    <col min="1" max="1" width="1.5703125" customWidth="1"/>
    <col min="2" max="2" width="5.140625" customWidth="1"/>
    <col min="3" max="3" width="24" customWidth="1"/>
    <col min="4" max="4" width="1.28515625" customWidth="1"/>
    <col min="5" max="5" width="16" bestFit="1" customWidth="1"/>
    <col min="6" max="6" width="1.28515625" customWidth="1"/>
    <col min="7" max="7" width="16" bestFit="1" customWidth="1"/>
    <col min="8" max="8" width="1.28515625" customWidth="1"/>
    <col min="9" max="9" width="16" bestFit="1" customWidth="1"/>
    <col min="10" max="10" width="1.28515625" customWidth="1"/>
    <col min="11" max="11" width="15.42578125" bestFit="1" customWidth="1"/>
    <col min="12" max="12" width="1.28515625" customWidth="1"/>
    <col min="13" max="13" width="19.42578125" customWidth="1"/>
    <col min="14" max="14" width="0.28515625" customWidth="1"/>
  </cols>
  <sheetData>
    <row r="1" spans="1:13" ht="29.1" customHeight="1">
      <c r="B1" s="77" t="s">
        <v>0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13" ht="21.75" customHeight="1">
      <c r="B2" s="77" t="s">
        <v>1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3" ht="21.75" customHeight="1">
      <c r="B3" s="77" t="s">
        <v>2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13" ht="14.45" customHeight="1"/>
    <row r="5" spans="1:13" ht="14.45" customHeight="1">
      <c r="B5" s="3" t="s">
        <v>77</v>
      </c>
      <c r="C5" s="78" t="s">
        <v>27</v>
      </c>
      <c r="D5" s="78"/>
      <c r="E5" s="78"/>
      <c r="F5" s="78"/>
      <c r="G5" s="78"/>
      <c r="H5" s="78"/>
      <c r="I5" s="78"/>
      <c r="J5" s="78"/>
      <c r="K5" s="78"/>
      <c r="L5" s="78"/>
      <c r="M5" s="78"/>
    </row>
    <row r="6" spans="1:13" ht="12" customHeight="1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4.75" customHeight="1">
      <c r="E7" s="4" t="s">
        <v>7</v>
      </c>
      <c r="G7" s="71" t="s">
        <v>8</v>
      </c>
      <c r="H7" s="71"/>
      <c r="I7" s="71"/>
      <c r="K7" s="4" t="s">
        <v>9</v>
      </c>
    </row>
    <row r="8" spans="1:13" ht="14.45" customHeight="1">
      <c r="E8" s="5"/>
      <c r="G8" s="5"/>
      <c r="H8" s="5"/>
      <c r="I8" s="5"/>
      <c r="K8" s="5"/>
    </row>
    <row r="9" spans="1:13" ht="24" customHeight="1">
      <c r="B9" s="79" t="s">
        <v>28</v>
      </c>
      <c r="C9" s="79"/>
      <c r="E9" s="35" t="s">
        <v>29</v>
      </c>
      <c r="G9" s="35" t="s">
        <v>30</v>
      </c>
      <c r="I9" s="35" t="s">
        <v>31</v>
      </c>
      <c r="K9" s="35" t="s">
        <v>29</v>
      </c>
      <c r="M9" s="35" t="s">
        <v>18</v>
      </c>
    </row>
    <row r="10" spans="1:13" s="24" customFormat="1" ht="12.75" customHeight="1">
      <c r="A10" s="36"/>
      <c r="B10" s="34"/>
      <c r="C10" s="34"/>
      <c r="E10" s="34"/>
      <c r="G10" s="34"/>
      <c r="I10" s="34"/>
      <c r="K10" s="34"/>
      <c r="M10" s="34"/>
    </row>
    <row r="11" spans="1:13" ht="21.75" customHeight="1">
      <c r="A11" s="24"/>
      <c r="B11" s="80" t="s">
        <v>78</v>
      </c>
      <c r="C11" s="80"/>
      <c r="E11" s="32">
        <v>166710932914</v>
      </c>
      <c r="F11" s="13"/>
      <c r="G11" s="38">
        <v>655282207731</v>
      </c>
      <c r="H11" s="13"/>
      <c r="I11" s="38">
        <v>774326005230</v>
      </c>
      <c r="J11" s="13"/>
      <c r="K11" s="38">
        <f>E11+G11-I11</f>
        <v>47667135415</v>
      </c>
      <c r="L11" s="13"/>
      <c r="M11" s="41">
        <f>K11/سهام!AC15</f>
        <v>2.6426682128971174E-3</v>
      </c>
    </row>
    <row r="12" spans="1:13" ht="6.75" customHeight="1">
      <c r="A12" s="27"/>
      <c r="B12" s="81"/>
      <c r="C12" s="81"/>
      <c r="E12" s="39"/>
      <c r="F12" s="13"/>
      <c r="G12" s="39"/>
      <c r="H12" s="13"/>
      <c r="I12" s="39"/>
      <c r="J12" s="13"/>
      <c r="K12" s="39"/>
      <c r="L12" s="13"/>
      <c r="M12" s="40"/>
    </row>
    <row r="13" spans="1:13" ht="21.75" customHeight="1">
      <c r="B13" s="75" t="s">
        <v>20</v>
      </c>
      <c r="C13" s="75"/>
      <c r="E13" s="16">
        <f>SUM(E11:E12)</f>
        <v>166710932914</v>
      </c>
      <c r="F13" s="13"/>
      <c r="G13" s="16">
        <f>SUM(G11:G12)</f>
        <v>655282207731</v>
      </c>
      <c r="H13" s="13"/>
      <c r="I13" s="16">
        <f>SUM(I11:I12)</f>
        <v>774326005230</v>
      </c>
      <c r="J13" s="13"/>
      <c r="K13" s="16">
        <f>SUM(K11:K12)</f>
        <v>47667135415</v>
      </c>
      <c r="L13" s="13"/>
      <c r="M13" s="20">
        <f>SUM(M11)</f>
        <v>2.6426682128971174E-3</v>
      </c>
    </row>
  </sheetData>
  <mergeCells count="9">
    <mergeCell ref="B13:C13"/>
    <mergeCell ref="B9:C9"/>
    <mergeCell ref="B11:C11"/>
    <mergeCell ref="B12:C12"/>
    <mergeCell ref="B1:M1"/>
    <mergeCell ref="B2:M2"/>
    <mergeCell ref="B3:M3"/>
    <mergeCell ref="C5:M5"/>
    <mergeCell ref="G7:I7"/>
  </mergeCells>
  <pageMargins left="0.39" right="0.39" top="0.39" bottom="0.39" header="0" footer="0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K11"/>
  <sheetViews>
    <sheetView showGridLines="0" rightToLeft="1" view="pageBreakPreview" zoomScale="145" zoomScaleNormal="100" zoomScaleSheetLayoutView="145" workbookViewId="0">
      <selection activeCell="E22" sqref="E22"/>
    </sheetView>
  </sheetViews>
  <sheetFormatPr defaultRowHeight="12.75"/>
  <cols>
    <col min="1" max="1" width="2" customWidth="1"/>
    <col min="2" max="2" width="2.5703125" customWidth="1"/>
    <col min="3" max="3" width="44.140625" customWidth="1"/>
    <col min="4" max="4" width="1.28515625" customWidth="1"/>
    <col min="5" max="5" width="11.7109375" customWidth="1"/>
    <col min="6" max="6" width="1.28515625" customWidth="1"/>
    <col min="7" max="7" width="22" customWidth="1"/>
    <col min="8" max="8" width="1.28515625" customWidth="1"/>
    <col min="9" max="9" width="15.5703125" customWidth="1"/>
    <col min="10" max="10" width="1.28515625" customWidth="1"/>
    <col min="11" max="11" width="19.42578125" customWidth="1"/>
    <col min="12" max="12" width="0.28515625" customWidth="1"/>
  </cols>
  <sheetData>
    <row r="1" spans="2:11" ht="29.1" customHeight="1">
      <c r="B1" s="77" t="s">
        <v>0</v>
      </c>
      <c r="C1" s="77"/>
      <c r="D1" s="77"/>
      <c r="E1" s="77"/>
      <c r="F1" s="77"/>
      <c r="G1" s="77"/>
      <c r="H1" s="77"/>
      <c r="I1" s="77"/>
      <c r="J1" s="77"/>
      <c r="K1" s="77"/>
    </row>
    <row r="2" spans="2:11" ht="21.75" customHeight="1">
      <c r="B2" s="77" t="s">
        <v>32</v>
      </c>
      <c r="C2" s="77"/>
      <c r="D2" s="77"/>
      <c r="E2" s="77"/>
      <c r="F2" s="77"/>
      <c r="G2" s="77"/>
      <c r="H2" s="77"/>
      <c r="I2" s="77"/>
      <c r="J2" s="77"/>
      <c r="K2" s="77"/>
    </row>
    <row r="3" spans="2:11" ht="21.75" customHeight="1">
      <c r="B3" s="77" t="s">
        <v>2</v>
      </c>
      <c r="C3" s="77"/>
      <c r="D3" s="77"/>
      <c r="E3" s="77"/>
      <c r="F3" s="77"/>
      <c r="G3" s="77"/>
      <c r="H3" s="77"/>
      <c r="I3" s="77"/>
      <c r="J3" s="77"/>
      <c r="K3" s="77"/>
    </row>
    <row r="4" spans="2:11" ht="14.45" customHeight="1"/>
    <row r="5" spans="2:11" ht="29.1" customHeight="1">
      <c r="B5" s="3" t="s">
        <v>33</v>
      </c>
      <c r="C5" s="25" t="s">
        <v>34</v>
      </c>
      <c r="D5" s="25"/>
      <c r="E5" s="25"/>
      <c r="F5" s="25"/>
      <c r="G5" s="25"/>
      <c r="H5" s="25"/>
      <c r="I5" s="25"/>
      <c r="J5" s="25"/>
      <c r="K5" s="25"/>
    </row>
    <row r="6" spans="2:11" ht="14.45" customHeight="1"/>
    <row r="7" spans="2:11" ht="14.45" customHeight="1">
      <c r="B7" s="71" t="s">
        <v>35</v>
      </c>
      <c r="C7" s="71"/>
      <c r="E7" s="4" t="s">
        <v>36</v>
      </c>
      <c r="G7" s="4" t="s">
        <v>29</v>
      </c>
      <c r="I7" s="4" t="s">
        <v>37</v>
      </c>
      <c r="K7" s="4" t="s">
        <v>38</v>
      </c>
    </row>
    <row r="8" spans="2:11" ht="21.75" customHeight="1">
      <c r="B8" s="82" t="s">
        <v>39</v>
      </c>
      <c r="C8" s="82"/>
      <c r="E8" s="42" t="s">
        <v>79</v>
      </c>
      <c r="G8" s="45">
        <f>'درآمد سرمایه گذاری در سهام'!J10</f>
        <v>1276831324299</v>
      </c>
      <c r="H8" s="13"/>
      <c r="I8" s="47">
        <f>G8/G11</f>
        <v>0.99923995928458043</v>
      </c>
      <c r="J8" s="13"/>
      <c r="K8" s="47">
        <f>G8/سهام!AC15</f>
        <v>7.0787588232006163E-2</v>
      </c>
    </row>
    <row r="9" spans="2:11" ht="21.75" customHeight="1">
      <c r="B9" s="83" t="s">
        <v>40</v>
      </c>
      <c r="C9" s="83"/>
      <c r="E9" s="43" t="s">
        <v>80</v>
      </c>
      <c r="G9" s="39">
        <f>'درآمد سپرده بانکی'!D12</f>
        <v>129469088</v>
      </c>
      <c r="H9" s="13"/>
      <c r="I9" s="48">
        <f>G9/G11</f>
        <v>1.0132167323883462E-4</v>
      </c>
      <c r="J9" s="13"/>
      <c r="K9" s="67">
        <f>G9/سهام!AC15</f>
        <v>7.1777722833898897E-6</v>
      </c>
    </row>
    <row r="10" spans="2:11" ht="21.75" customHeight="1">
      <c r="B10" s="84" t="s">
        <v>41</v>
      </c>
      <c r="C10" s="84"/>
      <c r="E10" s="44" t="s">
        <v>81</v>
      </c>
      <c r="G10" s="46">
        <f>'سایر درآمدها'!D10</f>
        <v>841712843</v>
      </c>
      <c r="H10" s="13"/>
      <c r="I10" s="49">
        <f>G10/G11</f>
        <v>6.5871904218075985E-4</v>
      </c>
      <c r="J10" s="13"/>
      <c r="K10" s="68">
        <f>G10/سهام!AC15</f>
        <v>4.6664599313920444E-5</v>
      </c>
    </row>
    <row r="11" spans="2:11" ht="21.75" customHeight="1">
      <c r="B11" s="75" t="s">
        <v>20</v>
      </c>
      <c r="C11" s="75"/>
      <c r="E11" s="10"/>
      <c r="G11" s="16">
        <f>SUM(G8:G10)</f>
        <v>1277802506230</v>
      </c>
      <c r="H11" s="13"/>
      <c r="I11" s="66">
        <f>SUM(I8:I10)</f>
        <v>1</v>
      </c>
      <c r="J11" s="13"/>
      <c r="K11" s="20">
        <f>SUM(K8:K10)</f>
        <v>7.084143060360347E-2</v>
      </c>
    </row>
  </sheetData>
  <mergeCells count="8">
    <mergeCell ref="B11:C11"/>
    <mergeCell ref="B8:C8"/>
    <mergeCell ref="B9:C9"/>
    <mergeCell ref="B10:C10"/>
    <mergeCell ref="B1:K1"/>
    <mergeCell ref="B2:K2"/>
    <mergeCell ref="B3:K3"/>
    <mergeCell ref="B7:C7"/>
  </mergeCells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V13"/>
  <sheetViews>
    <sheetView showGridLines="0" rightToLeft="1" view="pageBreakPreview" zoomScale="130" zoomScaleNormal="100" zoomScaleSheetLayoutView="130" workbookViewId="0">
      <selection activeCell="M20" sqref="M20"/>
    </sheetView>
  </sheetViews>
  <sheetFormatPr defaultRowHeight="12.75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7.5703125" bestFit="1" customWidth="1"/>
    <col min="7" max="7" width="1.28515625" customWidth="1"/>
    <col min="8" max="8" width="16" bestFit="1" customWidth="1"/>
    <col min="9" max="9" width="1.28515625" customWidth="1"/>
    <col min="10" max="10" width="17.7109375" bestFit="1" customWidth="1"/>
    <col min="11" max="11" width="1.28515625" customWidth="1"/>
    <col min="12" max="12" width="15.5703125" customWidth="1"/>
    <col min="13" max="13" width="1.28515625" customWidth="1"/>
    <col min="14" max="14" width="16.42578125" customWidth="1"/>
    <col min="15" max="15" width="1.28515625" customWidth="1"/>
    <col min="16" max="16" width="20" customWidth="1"/>
    <col min="17" max="17" width="1.28515625" customWidth="1"/>
    <col min="18" max="18" width="16.42578125" customWidth="1"/>
    <col min="19" max="19" width="1.28515625" customWidth="1"/>
    <col min="20" max="20" width="17.28515625" customWidth="1"/>
    <col min="21" max="21" width="1.28515625" customWidth="1"/>
    <col min="22" max="22" width="17.5703125" bestFit="1" customWidth="1"/>
    <col min="23" max="23" width="1.5703125" customWidth="1"/>
  </cols>
  <sheetData>
    <row r="1" spans="1:22" ht="29.1" customHeight="1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</row>
    <row r="2" spans="1:22" ht="21.75" customHeight="1">
      <c r="A2" s="77" t="s">
        <v>32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</row>
    <row r="3" spans="1:22" ht="21.75" customHeight="1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</row>
    <row r="4" spans="1:22" ht="14.45" customHeight="1"/>
    <row r="5" spans="1:22" ht="14.45" customHeight="1">
      <c r="A5" s="3" t="s">
        <v>42</v>
      </c>
      <c r="B5" s="78" t="s">
        <v>43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</row>
    <row r="6" spans="1:22" ht="21" customHeight="1">
      <c r="D6" s="71" t="s">
        <v>44</v>
      </c>
      <c r="E6" s="71"/>
      <c r="F6" s="71"/>
      <c r="G6" s="71"/>
      <c r="H6" s="71"/>
      <c r="I6" s="71"/>
      <c r="J6" s="71"/>
      <c r="K6" s="71"/>
      <c r="L6" s="71"/>
      <c r="N6" s="71" t="s">
        <v>45</v>
      </c>
      <c r="O6" s="71"/>
      <c r="P6" s="71"/>
      <c r="Q6" s="71"/>
      <c r="R6" s="71"/>
      <c r="S6" s="71"/>
      <c r="T6" s="71"/>
      <c r="U6" s="71"/>
      <c r="V6" s="71"/>
    </row>
    <row r="7" spans="1:22" ht="21.75" customHeight="1">
      <c r="D7" s="5"/>
      <c r="E7" s="5"/>
      <c r="F7" s="5"/>
      <c r="G7" s="5"/>
      <c r="H7" s="5"/>
      <c r="I7" s="5"/>
      <c r="J7" s="76" t="s">
        <v>20</v>
      </c>
      <c r="K7" s="76"/>
      <c r="L7" s="76"/>
      <c r="N7" s="5"/>
      <c r="O7" s="5"/>
      <c r="P7" s="5"/>
      <c r="Q7" s="5"/>
      <c r="R7" s="5"/>
      <c r="S7" s="5"/>
      <c r="T7" s="76" t="s">
        <v>20</v>
      </c>
      <c r="U7" s="76"/>
      <c r="V7" s="76"/>
    </row>
    <row r="8" spans="1:22" ht="24" customHeight="1">
      <c r="A8" s="71" t="s">
        <v>46</v>
      </c>
      <c r="B8" s="71"/>
      <c r="D8" s="4" t="s">
        <v>47</v>
      </c>
      <c r="F8" s="4" t="s">
        <v>48</v>
      </c>
      <c r="H8" s="4" t="s">
        <v>49</v>
      </c>
      <c r="J8" s="6" t="s">
        <v>29</v>
      </c>
      <c r="K8" s="5"/>
      <c r="L8" s="6" t="s">
        <v>37</v>
      </c>
      <c r="N8" s="4" t="s">
        <v>47</v>
      </c>
      <c r="P8" s="85" t="s">
        <v>48</v>
      </c>
      <c r="Q8" s="85"/>
      <c r="R8" s="4" t="s">
        <v>49</v>
      </c>
      <c r="T8" s="6" t="s">
        <v>29</v>
      </c>
      <c r="U8" s="5"/>
      <c r="V8" s="6" t="s">
        <v>37</v>
      </c>
    </row>
    <row r="9" spans="1:22" s="13" customFormat="1" ht="21.75" customHeight="1">
      <c r="A9" s="72" t="s">
        <v>50</v>
      </c>
      <c r="B9" s="72"/>
      <c r="D9" s="15">
        <v>0</v>
      </c>
      <c r="F9" s="15">
        <v>1109760443097</v>
      </c>
      <c r="H9" s="15">
        <v>167070881202</v>
      </c>
      <c r="J9" s="15">
        <f>SUM(D9:I9)</f>
        <v>1276831324299</v>
      </c>
      <c r="L9" s="19">
        <f>J9/درآمد!G11</f>
        <v>0.99923995928458043</v>
      </c>
      <c r="N9" s="15">
        <v>0</v>
      </c>
      <c r="P9" s="15">
        <v>3166638895736</v>
      </c>
      <c r="R9" s="15">
        <v>739305627471</v>
      </c>
      <c r="T9" s="15">
        <f>SUM(N9:S9)</f>
        <v>3905944523207</v>
      </c>
      <c r="V9" s="19">
        <f>T9/V13</f>
        <v>0.98684606453669355</v>
      </c>
    </row>
    <row r="10" spans="1:22" s="13" customFormat="1" ht="21.75" customHeight="1" thickBot="1">
      <c r="A10" s="75" t="s">
        <v>20</v>
      </c>
      <c r="B10" s="75"/>
      <c r="D10" s="16">
        <f>SUM(D9)</f>
        <v>0</v>
      </c>
      <c r="F10" s="16">
        <f>SUM(F9)</f>
        <v>1109760443097</v>
      </c>
      <c r="H10" s="16">
        <f>SUM(H9)</f>
        <v>167070881202</v>
      </c>
      <c r="J10" s="16">
        <f>SUM(J9)</f>
        <v>1276831324299</v>
      </c>
      <c r="L10" s="20">
        <f>SUM(L9)</f>
        <v>0.99923995928458043</v>
      </c>
      <c r="N10" s="16">
        <f>SUM(N9)</f>
        <v>0</v>
      </c>
      <c r="P10" s="16">
        <f>SUM(P9)</f>
        <v>3166638895736</v>
      </c>
      <c r="R10" s="16">
        <f>SUM(R9)</f>
        <v>739305627471</v>
      </c>
      <c r="T10" s="16">
        <f>SUM(T9)</f>
        <v>3905944523207</v>
      </c>
      <c r="V10" s="20">
        <f>SUM(V9)</f>
        <v>0.98684606453669355</v>
      </c>
    </row>
    <row r="13" spans="1:22">
      <c r="V13" s="50">
        <v>3958007903736</v>
      </c>
    </row>
  </sheetData>
  <mergeCells count="12">
    <mergeCell ref="A1:V1"/>
    <mergeCell ref="A2:V2"/>
    <mergeCell ref="A3:V3"/>
    <mergeCell ref="B5:V5"/>
    <mergeCell ref="D6:L6"/>
    <mergeCell ref="N6:V6"/>
    <mergeCell ref="A10:B10"/>
    <mergeCell ref="J7:L7"/>
    <mergeCell ref="T7:V7"/>
    <mergeCell ref="A8:B8"/>
    <mergeCell ref="P8:Q8"/>
    <mergeCell ref="A9:B9"/>
  </mergeCells>
  <pageMargins left="0.39" right="0.39" top="0.39" bottom="0.39" header="0" footer="0"/>
  <pageSetup scale="6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B33A9-2C0B-428E-B4E2-5CFB0BD133E3}">
  <dimension ref="A1:X46"/>
  <sheetViews>
    <sheetView showGridLines="0" rightToLeft="1" view="pageBreakPreview" topLeftCell="C5" zoomScaleNormal="100" zoomScaleSheetLayoutView="100" workbookViewId="0">
      <selection activeCell="J10" sqref="J10"/>
    </sheetView>
  </sheetViews>
  <sheetFormatPr defaultRowHeight="12.75"/>
  <cols>
    <col min="1" max="1" width="5" customWidth="1"/>
    <col min="2" max="2" width="12.85546875" customWidth="1"/>
    <col min="3" max="3" width="2.85546875" customWidth="1"/>
    <col min="4" max="4" width="22.42578125" bestFit="1" customWidth="1"/>
    <col min="5" max="5" width="2" customWidth="1"/>
    <col min="6" max="6" width="9.140625" customWidth="1"/>
    <col min="7" max="7" width="2.85546875" customWidth="1"/>
    <col min="8" max="8" width="17.85546875" customWidth="1"/>
    <col min="9" max="9" width="4.7109375" customWidth="1"/>
    <col min="10" max="10" width="11.85546875" customWidth="1"/>
    <col min="12" max="12" width="12.7109375" customWidth="1"/>
    <col min="14" max="14" width="15.85546875" bestFit="1" customWidth="1"/>
    <col min="16" max="16" width="17" bestFit="1" customWidth="1"/>
    <col min="17" max="17" width="6.28515625" customWidth="1"/>
    <col min="18" max="19" width="9.140625" hidden="1" customWidth="1"/>
    <col min="21" max="21" width="15.85546875" bestFit="1" customWidth="1"/>
    <col min="23" max="23" width="15" bestFit="1" customWidth="1"/>
  </cols>
  <sheetData>
    <row r="1" spans="1:24" ht="25.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12"/>
      <c r="L1" s="12"/>
      <c r="M1" s="12"/>
    </row>
    <row r="2" spans="1:24" ht="28.5" customHeight="1">
      <c r="A2" s="77" t="s">
        <v>32</v>
      </c>
      <c r="B2" s="77"/>
      <c r="C2" s="77"/>
      <c r="D2" s="77"/>
      <c r="E2" s="77"/>
      <c r="F2" s="77"/>
      <c r="G2" s="77"/>
      <c r="H2" s="77"/>
      <c r="I2" s="77"/>
      <c r="J2" s="77"/>
      <c r="K2" s="12"/>
      <c r="L2" s="12"/>
      <c r="M2" s="12"/>
    </row>
    <row r="3" spans="1:24" ht="25.5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12"/>
      <c r="L3" s="12"/>
      <c r="M3" s="12"/>
    </row>
    <row r="4" spans="1:24" ht="10.5" customHeight="1">
      <c r="B4" s="53"/>
      <c r="C4" s="53"/>
      <c r="D4" s="53"/>
      <c r="E4" s="53"/>
      <c r="F4" s="53"/>
      <c r="G4" s="53"/>
      <c r="H4" s="53"/>
      <c r="I4" s="53"/>
      <c r="J4" s="53"/>
    </row>
    <row r="6" spans="1:24" ht="24">
      <c r="A6" s="3" t="s">
        <v>84</v>
      </c>
      <c r="B6" s="88" t="s">
        <v>51</v>
      </c>
      <c r="C6" s="88"/>
      <c r="D6" s="88"/>
      <c r="E6" s="88"/>
      <c r="F6" s="88"/>
      <c r="G6" s="88"/>
      <c r="H6" s="88"/>
      <c r="I6" s="88"/>
      <c r="J6" s="88"/>
    </row>
    <row r="7" spans="1:24" ht="12.75" customHeight="1">
      <c r="B7" s="51"/>
      <c r="C7" s="51"/>
      <c r="D7" s="51"/>
      <c r="E7" s="51"/>
      <c r="F7" s="51"/>
      <c r="G7" s="51"/>
      <c r="H7" s="51"/>
      <c r="I7" s="51"/>
      <c r="J7" s="51"/>
    </row>
    <row r="8" spans="1:24" ht="21">
      <c r="D8" s="85" t="s">
        <v>44</v>
      </c>
      <c r="E8" s="85"/>
      <c r="F8" s="85"/>
      <c r="H8" s="85" t="s">
        <v>45</v>
      </c>
      <c r="I8" s="85"/>
      <c r="J8" s="85"/>
    </row>
    <row r="9" spans="1:24" ht="56.25" customHeight="1">
      <c r="B9" s="57"/>
      <c r="D9" s="52" t="s">
        <v>52</v>
      </c>
      <c r="E9" s="5"/>
      <c r="F9" s="52" t="s">
        <v>53</v>
      </c>
      <c r="H9" s="52" t="s">
        <v>52</v>
      </c>
      <c r="I9" s="5"/>
      <c r="J9" s="52" t="s">
        <v>53</v>
      </c>
    </row>
    <row r="10" spans="1:24" ht="28.5" customHeight="1">
      <c r="A10" s="86" t="s">
        <v>82</v>
      </c>
      <c r="B10" s="86"/>
      <c r="D10" s="28">
        <v>129469088</v>
      </c>
      <c r="F10" s="59">
        <f>D10/P18</f>
        <v>1.2078575855185656E-3</v>
      </c>
      <c r="H10" s="28">
        <v>48980373281</v>
      </c>
      <c r="I10" s="58"/>
      <c r="J10" s="59">
        <f>H10/W18</f>
        <v>1.9436058847403925</v>
      </c>
    </row>
    <row r="11" spans="1:24" ht="25.5" customHeight="1">
      <c r="A11" s="87" t="s">
        <v>83</v>
      </c>
      <c r="B11" s="87"/>
      <c r="D11" s="28">
        <v>0</v>
      </c>
      <c r="F11" s="59">
        <v>0</v>
      </c>
      <c r="H11" s="28">
        <v>4708333258</v>
      </c>
      <c r="I11" s="58"/>
      <c r="J11" s="59">
        <f>H11/W28</f>
        <v>0.18833333031999999</v>
      </c>
    </row>
    <row r="12" spans="1:24" ht="21.75" thickBot="1">
      <c r="A12" s="56"/>
      <c r="B12" s="54" t="s">
        <v>20</v>
      </c>
      <c r="D12" s="55">
        <f>SUM(D10:D11)</f>
        <v>129469088</v>
      </c>
      <c r="F12" s="60">
        <f>SUM(F10:F11)</f>
        <v>1.2078575855185656E-3</v>
      </c>
      <c r="H12" s="55">
        <f>SUM(H10:H11)</f>
        <v>53688706539</v>
      </c>
      <c r="J12" s="60">
        <f>SUM(J10:J11)</f>
        <v>2.1319392150603926</v>
      </c>
    </row>
    <row r="13" spans="1:24" ht="24.75" customHeight="1" thickTop="1"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</row>
    <row r="14" spans="1:24" ht="24" customHeight="1">
      <c r="M14" s="92"/>
      <c r="N14" s="92"/>
      <c r="O14" s="93" t="s">
        <v>44</v>
      </c>
      <c r="P14" s="93"/>
      <c r="Q14" s="93"/>
      <c r="R14" s="93"/>
      <c r="S14" s="93"/>
      <c r="T14" s="93"/>
      <c r="U14" s="93"/>
      <c r="V14" s="93" t="s">
        <v>45</v>
      </c>
      <c r="W14" s="92"/>
      <c r="X14" s="92"/>
    </row>
    <row r="15" spans="1:24" ht="28.5" customHeight="1">
      <c r="M15" s="92"/>
      <c r="N15" s="92"/>
      <c r="O15" s="93"/>
      <c r="P15" s="93"/>
      <c r="Q15" s="93"/>
      <c r="R15" s="93"/>
      <c r="S15" s="93"/>
      <c r="T15" s="93"/>
      <c r="U15" s="93"/>
      <c r="V15" s="93"/>
      <c r="W15" s="93"/>
      <c r="X15" s="92"/>
    </row>
    <row r="16" spans="1:24" ht="18.75">
      <c r="M16" s="92"/>
      <c r="N16" s="93" t="s">
        <v>78</v>
      </c>
      <c r="O16" s="93" t="s">
        <v>85</v>
      </c>
      <c r="P16" s="93">
        <f>سپرده!E13</f>
        <v>166710932914</v>
      </c>
      <c r="Q16" s="93"/>
      <c r="R16" s="93"/>
      <c r="S16" s="93"/>
      <c r="T16" s="93"/>
      <c r="U16" s="93" t="s">
        <v>78</v>
      </c>
      <c r="V16" s="93" t="s">
        <v>85</v>
      </c>
      <c r="W16" s="93">
        <v>2734413238</v>
      </c>
      <c r="X16" s="92"/>
    </row>
    <row r="17" spans="8:24" ht="18.75">
      <c r="H17" s="17"/>
      <c r="M17" s="92"/>
      <c r="N17" s="93"/>
      <c r="O17" s="93" t="s">
        <v>86</v>
      </c>
      <c r="P17" s="93">
        <f>سپرده!K13</f>
        <v>47667135415</v>
      </c>
      <c r="Q17" s="93"/>
      <c r="R17" s="93"/>
      <c r="S17" s="93"/>
      <c r="T17" s="93"/>
      <c r="U17" s="93"/>
      <c r="V17" s="93" t="s">
        <v>86</v>
      </c>
      <c r="W17" s="93">
        <f>سپرده!K13</f>
        <v>47667135415</v>
      </c>
      <c r="X17" s="92"/>
    </row>
    <row r="18" spans="8:24" ht="18.75">
      <c r="M18" s="92"/>
      <c r="N18" s="93"/>
      <c r="O18" s="93" t="s">
        <v>87</v>
      </c>
      <c r="P18" s="93">
        <f>(P16+P17)/2</f>
        <v>107189034164.5</v>
      </c>
      <c r="Q18" s="93"/>
      <c r="R18" s="93"/>
      <c r="S18" s="93"/>
      <c r="T18" s="93"/>
      <c r="U18" s="93"/>
      <c r="V18" s="93" t="s">
        <v>87</v>
      </c>
      <c r="W18" s="93">
        <f>(W16+W17)/2</f>
        <v>25200774326.5</v>
      </c>
      <c r="X18" s="92"/>
    </row>
    <row r="19" spans="8:24" ht="18.75">
      <c r="H19" s="17"/>
      <c r="M19" s="92"/>
      <c r="N19" s="92"/>
      <c r="O19" s="92"/>
      <c r="P19" s="93"/>
      <c r="Q19" s="93"/>
      <c r="R19" s="93"/>
      <c r="S19" s="93"/>
      <c r="T19" s="93"/>
      <c r="U19" s="93"/>
      <c r="V19" s="93"/>
      <c r="W19" s="93"/>
      <c r="X19" s="92"/>
    </row>
    <row r="20" spans="8:24" ht="18.75">
      <c r="M20" s="92"/>
      <c r="N20" s="92"/>
      <c r="O20" s="92"/>
      <c r="P20" s="93"/>
      <c r="Q20" s="93"/>
      <c r="R20" s="93"/>
      <c r="S20" s="93"/>
      <c r="T20" s="93"/>
      <c r="U20" s="93"/>
      <c r="V20" s="93"/>
      <c r="W20" s="93"/>
      <c r="X20" s="92"/>
    </row>
    <row r="21" spans="8:24" ht="18.75">
      <c r="M21" s="92"/>
      <c r="N21" s="92"/>
      <c r="O21" s="92"/>
      <c r="P21" s="93"/>
      <c r="Q21" s="93"/>
      <c r="R21" s="93"/>
      <c r="S21" s="93"/>
      <c r="T21" s="93"/>
      <c r="U21" s="93"/>
      <c r="V21" s="93"/>
      <c r="W21" s="93"/>
      <c r="X21" s="92"/>
    </row>
    <row r="22" spans="8:24" ht="18.75">
      <c r="M22" s="92"/>
      <c r="N22" s="92"/>
      <c r="O22" s="92"/>
      <c r="P22" s="93"/>
      <c r="Q22" s="93"/>
      <c r="R22" s="93"/>
      <c r="S22" s="93"/>
      <c r="T22" s="93"/>
      <c r="U22" s="93"/>
      <c r="V22" s="93"/>
      <c r="W22" s="93"/>
      <c r="X22" s="92"/>
    </row>
    <row r="23" spans="8:24" ht="26.25" customHeight="1">
      <c r="M23" s="92"/>
      <c r="N23" s="92"/>
      <c r="O23" s="92"/>
      <c r="P23" s="93"/>
      <c r="Q23" s="93"/>
      <c r="R23" s="93"/>
      <c r="S23" s="93"/>
      <c r="T23" s="93"/>
      <c r="U23" s="93"/>
      <c r="V23" s="93"/>
      <c r="W23" s="93"/>
      <c r="X23" s="92"/>
    </row>
    <row r="24" spans="8:24" ht="21.75" customHeight="1">
      <c r="L24" s="28"/>
      <c r="M24" s="93"/>
      <c r="N24" s="93"/>
      <c r="O24" s="93" t="s">
        <v>44</v>
      </c>
      <c r="P24" s="93"/>
      <c r="Q24" s="93"/>
      <c r="R24" s="93"/>
      <c r="S24" s="93"/>
      <c r="T24" s="93"/>
      <c r="U24" s="93"/>
      <c r="V24" s="93" t="s">
        <v>45</v>
      </c>
      <c r="W24" s="93"/>
      <c r="X24" s="92"/>
    </row>
    <row r="25" spans="8:24" ht="25.5" customHeight="1">
      <c r="L25" s="28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2"/>
    </row>
    <row r="26" spans="8:24" ht="18.75">
      <c r="L26" s="28"/>
      <c r="M26" s="93"/>
      <c r="N26" s="93" t="s">
        <v>88</v>
      </c>
      <c r="O26" s="93" t="s">
        <v>85</v>
      </c>
      <c r="P26" s="93">
        <v>0</v>
      </c>
      <c r="Q26" s="93"/>
      <c r="R26" s="93"/>
      <c r="S26" s="93"/>
      <c r="T26" s="93"/>
      <c r="U26" s="93" t="s">
        <v>88</v>
      </c>
      <c r="V26" s="93" t="s">
        <v>85</v>
      </c>
      <c r="W26" s="93">
        <v>50000000000</v>
      </c>
      <c r="X26" s="92"/>
    </row>
    <row r="27" spans="8:24" ht="18.75">
      <c r="L27" s="28"/>
      <c r="M27" s="93"/>
      <c r="N27" s="93"/>
      <c r="O27" s="93" t="s">
        <v>86</v>
      </c>
      <c r="P27" s="93">
        <v>0</v>
      </c>
      <c r="Q27" s="93"/>
      <c r="R27" s="93"/>
      <c r="S27" s="93"/>
      <c r="T27" s="93"/>
      <c r="U27" s="93"/>
      <c r="V27" s="93" t="s">
        <v>86</v>
      </c>
      <c r="W27" s="93">
        <v>0</v>
      </c>
      <c r="X27" s="92"/>
    </row>
    <row r="28" spans="8:24" ht="18.75">
      <c r="L28" s="28"/>
      <c r="M28" s="93"/>
      <c r="N28" s="93"/>
      <c r="O28" s="93" t="s">
        <v>87</v>
      </c>
      <c r="P28" s="93">
        <f>(P26+P27)/2</f>
        <v>0</v>
      </c>
      <c r="Q28" s="93"/>
      <c r="R28" s="93"/>
      <c r="S28" s="93"/>
      <c r="T28" s="93"/>
      <c r="U28" s="93"/>
      <c r="V28" s="93" t="s">
        <v>87</v>
      </c>
      <c r="W28" s="93">
        <f>(W26+W27)/2</f>
        <v>25000000000</v>
      </c>
      <c r="X28" s="92"/>
    </row>
    <row r="29" spans="8:24" ht="18.75">
      <c r="L29" s="28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2"/>
    </row>
    <row r="30" spans="8:24"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</row>
    <row r="31" spans="8:24"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</row>
    <row r="32" spans="8:24"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</row>
    <row r="33" spans="13:24"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</row>
    <row r="34" spans="13:24"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</row>
    <row r="35" spans="13:24"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</row>
    <row r="36" spans="13:24"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</row>
    <row r="37" spans="13:24"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</row>
    <row r="38" spans="13:24"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</row>
    <row r="39" spans="13:24"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</row>
    <row r="40" spans="13:24"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</row>
    <row r="41" spans="13:24"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</row>
    <row r="42" spans="13:24"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</row>
    <row r="43" spans="13:24"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</row>
    <row r="44" spans="13:24"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</row>
    <row r="45" spans="13:24"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</row>
    <row r="46" spans="13:24"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</row>
  </sheetData>
  <mergeCells count="8">
    <mergeCell ref="A1:J1"/>
    <mergeCell ref="A2:J2"/>
    <mergeCell ref="A3:J3"/>
    <mergeCell ref="A10:B10"/>
    <mergeCell ref="A11:B11"/>
    <mergeCell ref="B6:J6"/>
    <mergeCell ref="D8:F8"/>
    <mergeCell ref="H8:J8"/>
  </mergeCells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showGridLines="0" rightToLeft="1" view="pageBreakPreview" zoomScale="145" zoomScaleNormal="100" zoomScaleSheetLayoutView="145" workbookViewId="0">
      <selection activeCell="F17" sqref="F17"/>
    </sheetView>
  </sheetViews>
  <sheetFormatPr defaultRowHeight="12.75"/>
  <cols>
    <col min="1" max="1" width="5.57031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77" t="s">
        <v>0</v>
      </c>
      <c r="B1" s="77"/>
      <c r="C1" s="77"/>
      <c r="D1" s="77"/>
      <c r="E1" s="77"/>
      <c r="F1" s="77"/>
    </row>
    <row r="2" spans="1:6" ht="21.75" customHeight="1">
      <c r="A2" s="77" t="s">
        <v>32</v>
      </c>
      <c r="B2" s="77"/>
      <c r="C2" s="77"/>
      <c r="D2" s="77"/>
      <c r="E2" s="77"/>
      <c r="F2" s="77"/>
    </row>
    <row r="3" spans="1:6" ht="21.75" customHeight="1">
      <c r="A3" s="77" t="s">
        <v>2</v>
      </c>
      <c r="B3" s="77"/>
      <c r="C3" s="77"/>
      <c r="D3" s="77"/>
      <c r="E3" s="77"/>
      <c r="F3" s="77"/>
    </row>
    <row r="4" spans="1:6" ht="14.45" customHeight="1"/>
    <row r="5" spans="1:6" ht="29.1" customHeight="1">
      <c r="A5" s="3" t="s">
        <v>92</v>
      </c>
      <c r="B5" s="78" t="s">
        <v>41</v>
      </c>
      <c r="C5" s="78"/>
      <c r="D5" s="78"/>
      <c r="E5" s="78"/>
      <c r="F5" s="78"/>
    </row>
    <row r="6" spans="1:6" ht="21" customHeight="1">
      <c r="D6" s="4" t="s">
        <v>44</v>
      </c>
      <c r="F6" s="4" t="s">
        <v>9</v>
      </c>
    </row>
    <row r="7" spans="1:6" ht="23.25" customHeight="1">
      <c r="A7" s="71" t="s">
        <v>41</v>
      </c>
      <c r="B7" s="71"/>
      <c r="D7" s="6" t="s">
        <v>29</v>
      </c>
      <c r="F7" s="6" t="s">
        <v>29</v>
      </c>
    </row>
    <row r="8" spans="1:6" ht="21.75" customHeight="1">
      <c r="A8" s="83" t="s">
        <v>54</v>
      </c>
      <c r="B8" s="83"/>
      <c r="D8" s="39">
        <v>0</v>
      </c>
      <c r="F8" s="39">
        <v>7882883</v>
      </c>
    </row>
    <row r="9" spans="1:6" ht="21.75" customHeight="1">
      <c r="A9" s="84" t="s">
        <v>55</v>
      </c>
      <c r="B9" s="84"/>
      <c r="D9" s="46">
        <v>841712843</v>
      </c>
      <c r="F9" s="46">
        <v>12863779345</v>
      </c>
    </row>
    <row r="10" spans="1:6" ht="21.75" customHeight="1" thickBot="1">
      <c r="A10" s="75" t="s">
        <v>20</v>
      </c>
      <c r="B10" s="75"/>
      <c r="D10" s="16">
        <f>SUM(D8:D9)</f>
        <v>841712843</v>
      </c>
      <c r="F10" s="16">
        <f>SUM(F8:F9)</f>
        <v>12871662228</v>
      </c>
    </row>
    <row r="11" spans="1:6" ht="13.5" thickTop="1"/>
  </sheetData>
  <mergeCells count="8">
    <mergeCell ref="A8:B8"/>
    <mergeCell ref="A9:B9"/>
    <mergeCell ref="A10:B10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N20"/>
  <sheetViews>
    <sheetView showGridLines="0" rightToLeft="1" view="pageBreakPreview" zoomScale="115" zoomScaleNormal="100" zoomScaleSheetLayoutView="115" workbookViewId="0">
      <selection activeCell="N9" sqref="N9"/>
    </sheetView>
  </sheetViews>
  <sheetFormatPr defaultRowHeight="12.75"/>
  <cols>
    <col min="1" max="1" width="39" customWidth="1"/>
    <col min="2" max="2" width="2.5703125" customWidth="1"/>
    <col min="3" max="3" width="1.28515625" customWidth="1"/>
    <col min="4" max="4" width="14.28515625" customWidth="1"/>
    <col min="5" max="5" width="1.28515625" customWidth="1"/>
    <col min="6" max="6" width="10.42578125" customWidth="1"/>
    <col min="7" max="7" width="1.28515625" customWidth="1"/>
    <col min="8" max="8" width="15.5703125" customWidth="1"/>
    <col min="9" max="9" width="1.28515625" customWidth="1"/>
    <col min="10" max="10" width="16.42578125" style="13" customWidth="1"/>
    <col min="11" max="11" width="1.28515625" customWidth="1"/>
    <col min="12" max="12" width="10.42578125" customWidth="1"/>
    <col min="13" max="13" width="1.28515625" customWidth="1"/>
    <col min="14" max="14" width="15.5703125" customWidth="1"/>
    <col min="15" max="15" width="0.28515625" customWidth="1"/>
  </cols>
  <sheetData>
    <row r="1" spans="1:14" ht="29.1" customHeight="1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ht="21.75" customHeight="1">
      <c r="A2" s="77" t="s">
        <v>32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4" ht="24" customHeight="1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4" ht="14.45" customHeight="1"/>
    <row r="5" spans="1:14" ht="27" customHeight="1">
      <c r="A5" s="78" t="s">
        <v>93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pans="1:14" ht="26.25" customHeight="1">
      <c r="A6" s="89" t="s">
        <v>21</v>
      </c>
      <c r="D6" s="71" t="s">
        <v>44</v>
      </c>
      <c r="E6" s="71"/>
      <c r="F6" s="71"/>
      <c r="G6" s="71"/>
      <c r="H6" s="71"/>
      <c r="J6" s="71" t="s">
        <v>45</v>
      </c>
      <c r="K6" s="71"/>
      <c r="L6" s="71"/>
      <c r="M6" s="71"/>
      <c r="N6" s="71"/>
    </row>
    <row r="7" spans="1:14" ht="50.25" customHeight="1">
      <c r="A7" s="79"/>
      <c r="D7" s="11" t="s">
        <v>57</v>
      </c>
      <c r="E7" s="5"/>
      <c r="F7" s="11" t="s">
        <v>56</v>
      </c>
      <c r="G7" s="5"/>
      <c r="H7" s="11" t="s">
        <v>58</v>
      </c>
      <c r="J7" s="11" t="s">
        <v>57</v>
      </c>
      <c r="K7" s="5"/>
      <c r="L7" s="11" t="s">
        <v>56</v>
      </c>
      <c r="M7" s="5"/>
      <c r="N7" s="11" t="s">
        <v>58</v>
      </c>
    </row>
    <row r="8" spans="1:14" ht="9.75" customHeight="1">
      <c r="A8" s="24"/>
    </row>
    <row r="9" spans="1:14" ht="18.75">
      <c r="A9" s="61" t="s">
        <v>89</v>
      </c>
      <c r="D9" s="32">
        <v>15142</v>
      </c>
      <c r="E9" s="37"/>
      <c r="F9" s="32">
        <v>0</v>
      </c>
      <c r="G9" s="37"/>
      <c r="H9" s="32">
        <f>D9-F9</f>
        <v>15142</v>
      </c>
      <c r="I9" s="37"/>
      <c r="J9" s="32">
        <v>53330546199</v>
      </c>
      <c r="K9" s="37"/>
      <c r="L9" s="32">
        <v>0</v>
      </c>
      <c r="M9" s="37"/>
      <c r="N9" s="32">
        <f>J9-L9</f>
        <v>53330546199</v>
      </c>
    </row>
    <row r="10" spans="1:14" ht="18.75">
      <c r="A10" s="61" t="s">
        <v>90</v>
      </c>
      <c r="D10" s="32">
        <v>129446103</v>
      </c>
      <c r="E10" s="37"/>
      <c r="F10" s="32">
        <v>0</v>
      </c>
      <c r="G10" s="37"/>
      <c r="H10" s="32">
        <f t="shared" ref="H10:H11" si="0">D10-F10</f>
        <v>129446103</v>
      </c>
      <c r="I10" s="37"/>
      <c r="J10" s="32">
        <v>358120213</v>
      </c>
      <c r="K10" s="37"/>
      <c r="L10" s="32">
        <v>0</v>
      </c>
      <c r="M10" s="37"/>
      <c r="N10" s="32">
        <f>J10-L10</f>
        <v>358120213</v>
      </c>
    </row>
    <row r="11" spans="1:14" ht="18.75">
      <c r="A11" s="61" t="s">
        <v>91</v>
      </c>
      <c r="D11" s="32">
        <v>7843</v>
      </c>
      <c r="E11" s="37"/>
      <c r="F11" s="32">
        <v>0</v>
      </c>
      <c r="G11" s="37"/>
      <c r="H11" s="32">
        <f t="shared" si="0"/>
        <v>7843</v>
      </c>
      <c r="I11" s="37"/>
      <c r="J11" s="32">
        <v>40127</v>
      </c>
      <c r="K11" s="37"/>
      <c r="L11" s="32">
        <v>0</v>
      </c>
      <c r="M11" s="37"/>
      <c r="N11" s="32">
        <f>J11-L11</f>
        <v>40127</v>
      </c>
    </row>
    <row r="12" spans="1:14" ht="21">
      <c r="A12" s="63" t="s">
        <v>20</v>
      </c>
      <c r="D12" s="64">
        <f>SUM(D9:D11)</f>
        <v>129469088</v>
      </c>
      <c r="F12" s="64">
        <f>SUM(F9:F11)</f>
        <v>0</v>
      </c>
      <c r="G12" s="32"/>
      <c r="H12" s="64">
        <f>SUM(H9:H11)</f>
        <v>129469088</v>
      </c>
      <c r="I12" s="32"/>
      <c r="J12" s="64">
        <f>SUM(J9:J11)</f>
        <v>53688706539</v>
      </c>
      <c r="K12" s="32"/>
      <c r="L12" s="64">
        <f>SUM(L9:L11)</f>
        <v>0</v>
      </c>
      <c r="M12" s="32"/>
      <c r="N12" s="64">
        <f>SUM(N9:N11)</f>
        <v>53688706539</v>
      </c>
    </row>
    <row r="14" spans="1:14">
      <c r="H14" s="17"/>
      <c r="J14" s="62"/>
    </row>
    <row r="16" spans="1:14">
      <c r="J16" s="62"/>
    </row>
    <row r="17" spans="4:10">
      <c r="D17" s="17"/>
    </row>
    <row r="18" spans="4:10">
      <c r="J18" s="62"/>
    </row>
    <row r="19" spans="4:10">
      <c r="D19" s="17"/>
    </row>
    <row r="20" spans="4:10">
      <c r="D20" s="17"/>
    </row>
  </sheetData>
  <mergeCells count="7">
    <mergeCell ref="A1:N1"/>
    <mergeCell ref="A2:N2"/>
    <mergeCell ref="A3:N3"/>
    <mergeCell ref="A5:N5"/>
    <mergeCell ref="A6:A7"/>
    <mergeCell ref="D6:H6"/>
    <mergeCell ref="J6:N6"/>
  </mergeCells>
  <pageMargins left="0.39" right="0.39" top="0.39" bottom="0.39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صورت وضعیت</vt:lpstr>
      <vt:lpstr>سهام</vt:lpstr>
      <vt:lpstr>اوراق مشتقه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سود سپرده بانکی</vt:lpstr>
      <vt:lpstr>درآمد ناشی از فروش</vt:lpstr>
      <vt:lpstr>درآمد ناشی از تغییر قیمت اوراق</vt:lpstr>
      <vt:lpstr>'اوراق مشتقه'!Print_Area</vt:lpstr>
      <vt:lpstr>درآمد!Print_Area</vt:lpstr>
      <vt:lpstr>'درآمد سپرده بانکی'!Print_Area</vt:lpstr>
      <vt:lpstr>'درآمد سرمایه گذاری در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سپرده بانکی'!Print_Area</vt:lpstr>
      <vt:lpstr>'صورت وضعیت'!Print_Area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Fatemeh Aqaii</dc:creator>
  <dc:description/>
  <cp:lastModifiedBy>Fatemeh Aqaii</cp:lastModifiedBy>
  <cp:lastPrinted>2025-07-23T07:10:18Z</cp:lastPrinted>
  <dcterms:created xsi:type="dcterms:W3CDTF">2025-07-23T06:15:09Z</dcterms:created>
  <dcterms:modified xsi:type="dcterms:W3CDTF">2025-07-23T10:14:36Z</dcterms:modified>
</cp:coreProperties>
</file>