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atemeh aqaii\گزارش پرتفو لیان\"/>
    </mc:Choice>
  </mc:AlternateContent>
  <xr:revisionPtr revIDLastSave="0" documentId="8_{DC067ED5-70E8-4E49-B51D-2CA6B5C3A5E6}" xr6:coauthVersionLast="47" xr6:coauthVersionMax="47" xr10:uidLastSave="{00000000-0000-0000-0000-000000000000}"/>
  <bookViews>
    <workbookView xWindow="-120" yWindow="-120" windowWidth="24240" windowHeight="13140" tabRatio="919" xr2:uid="{00000000-000D-0000-FFFF-FFFF00000000}"/>
  </bookViews>
  <sheets>
    <sheet name="0" sheetId="22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2">'اوراق مشتقه'!$B$1:$AY$13</definedName>
    <definedName name="_xlnm.Print_Area" localSheetId="4">درآمد!$A$1:$K$11</definedName>
    <definedName name="_xlnm.Print_Area" localSheetId="6">'درآمد سپرده بانکی'!$A$1:$K$10</definedName>
    <definedName name="_xlnm.Print_Area" localSheetId="5">'درآمد سرمایه گذاری در سهام'!$A$1:$W$10</definedName>
    <definedName name="_xlnm.Print_Area" localSheetId="10">'درآمد ناشی از تغییر قیمت اوراق'!$A$1:$S$9</definedName>
    <definedName name="_xlnm.Print_Area" localSheetId="9">'درآمد ناشی از فروش'!$A$1:$S$9</definedName>
    <definedName name="_xlnm.Print_Area" localSheetId="7">'سایر درآمدها'!$A$1:$G$11</definedName>
    <definedName name="_xlnm.Print_Area" localSheetId="3">سپرده!$A$1:$M$10</definedName>
    <definedName name="_xlnm.Print_Area" localSheetId="1">سهام!$A$1:$AB$10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9" l="1"/>
  <c r="V9" i="9"/>
  <c r="M11" i="18" l="1"/>
  <c r="K11" i="18"/>
  <c r="I11" i="18"/>
  <c r="E11" i="18"/>
  <c r="G11" i="18"/>
  <c r="C11" i="18"/>
  <c r="T10" i="9"/>
  <c r="R10" i="9"/>
  <c r="P10" i="9"/>
  <c r="J10" i="9"/>
  <c r="H10" i="9"/>
  <c r="F10" i="9"/>
  <c r="T9" i="9"/>
  <c r="F10" i="8"/>
  <c r="J9" i="9"/>
  <c r="H10" i="13"/>
  <c r="D10" i="13"/>
  <c r="J10" i="8"/>
  <c r="J11" i="8" s="1"/>
  <c r="J9" i="8"/>
  <c r="J8" i="8"/>
  <c r="H9" i="8"/>
  <c r="H10" i="8"/>
  <c r="F11" i="8"/>
  <c r="H8" i="8" s="1"/>
  <c r="H11" i="8" s="1"/>
  <c r="L10" i="7"/>
  <c r="L9" i="7"/>
  <c r="J10" i="7"/>
  <c r="H10" i="7"/>
  <c r="F10" i="7"/>
  <c r="D10" i="7"/>
  <c r="Y10" i="2"/>
  <c r="W10" i="2"/>
  <c r="S10" i="2"/>
  <c r="Q10" i="2"/>
  <c r="O10" i="2"/>
  <c r="M10" i="2"/>
  <c r="K10" i="2"/>
  <c r="I10" i="2"/>
  <c r="G10" i="2"/>
  <c r="E10" i="2"/>
  <c r="AA9" i="2"/>
  <c r="AA10" i="2" s="1"/>
  <c r="L9" i="9" l="1"/>
  <c r="L10" i="9" s="1"/>
</calcChain>
</file>

<file path=xl/sharedStrings.xml><?xml version="1.0" encoding="utf-8"?>
<sst xmlns="http://schemas.openxmlformats.org/spreadsheetml/2006/main" count="197" uniqueCount="91">
  <si>
    <t>صندوق سرمایه گذاری پشتوانه طلای لیان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</si>
  <si>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</si>
  <si>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</si>
  <si>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</si>
  <si>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</si>
  <si>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</si>
  <si>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</si>
  <si>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</si>
  <si>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</si>
  <si>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</si>
  <si>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</si>
  <si>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</si>
  <si>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</si>
  <si>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</si>
  <si>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</si>
  <si>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</si>
  <si>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</si>
  <si>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</si>
  <si>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</si>
  <si>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</si>
  <si>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</si>
  <si>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نام سهام</t>
  </si>
  <si>
    <t>قیمت اعمال</t>
  </si>
  <si>
    <t>تاریخ اعمال</t>
  </si>
  <si>
    <t>نوع موقعیت</t>
  </si>
  <si>
    <t>تعداد اوراق</t>
  </si>
  <si>
    <t>اطلاعات آماری مرتبط با قراردادهای آتی توسط صندوق سرمایه گذاری: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</si>
  <si>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</si>
  <si>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</si>
  <si>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</si>
  <si>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</si>
  <si>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</si>
  <si>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</si>
  <si>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</si>
  <si>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</si>
  <si>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</si>
  <si>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</si>
  <si>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</si>
  <si>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</si>
  <si>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</si>
  <si>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</si>
  <si>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</si>
  <si>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</si>
  <si>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</si>
  <si>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</si>
  <si>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</si>
  <si>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</si>
  <si>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</si>
  <si>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</si>
  <si>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</si>
  <si>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</si>
  <si>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</si>
  <si>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</si>
  <si>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</si>
  <si>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</si>
  <si>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</si>
  <si>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</si>
  <si>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</si>
  <si>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</si>
  <si>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</si>
  <si>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</si>
  <si>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</si>
  <si>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</si>
  <si>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</si>
  <si>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</si>
  <si>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</si>
  <si>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</si>
  <si>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</si>
  <si>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</si>
  <si>
    <t>گواهی سپرده بانکی</t>
  </si>
  <si>
    <t>صورت وضعیت پورتفوی صندوق</t>
  </si>
  <si>
    <t>-2-1</t>
  </si>
  <si>
    <t>2-2</t>
  </si>
  <si>
    <t>3-2</t>
  </si>
  <si>
    <t>-2-2</t>
  </si>
  <si>
    <t>-3-2</t>
  </si>
  <si>
    <t xml:space="preserve">  موسسه اعتباری ملل</t>
  </si>
  <si>
    <t xml:space="preserve">بانک ملت </t>
  </si>
  <si>
    <t>بانک خاورمیانه</t>
  </si>
  <si>
    <t>نماد</t>
  </si>
  <si>
    <t xml:space="preserve">قرار داد آتی صندوق طلای لوتوس </t>
  </si>
  <si>
    <t>ETCME04</t>
  </si>
  <si>
    <t>خرید</t>
  </si>
  <si>
    <t>مهرماه 1404</t>
  </si>
  <si>
    <t>GB28MO04</t>
  </si>
  <si>
    <t>قرارداد آتی گروه شمش طلای خام</t>
  </si>
  <si>
    <t>ETCDY04</t>
  </si>
  <si>
    <t>فروش</t>
  </si>
  <si>
    <t xml:space="preserve">فروش </t>
  </si>
  <si>
    <t>مرداد ماه 1404</t>
  </si>
  <si>
    <t>دی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</si>
</sst>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FFFFFF"/>
      <name val="IRANSans"/>
    </font>
    <font>
      <sz val="10"/>
      <color theme="1"/>
      <name val="IRANSans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0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12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9" fillId="0" borderId="0" xfId="2" applyFont="1" applyAlignment="1">
      <alignment vertical="center"/>
    </xf>
    <xf numFmtId="0" fontId="8" fillId="0" borderId="0" xfId="2"/>
    <xf numFmtId="9" fontId="4" fillId="0" borderId="4" xfId="1" applyFont="1" applyFill="1" applyBorder="1" applyAlignment="1">
      <alignment horizontal="right" vertical="top"/>
    </xf>
    <xf numFmtId="9" fontId="4" fillId="0" borderId="6" xfId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vertical="top"/>
    </xf>
    <xf numFmtId="0" fontId="3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vertical="top"/>
    </xf>
    <xf numFmtId="3" fontId="10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164" fontId="4" fillId="0" borderId="2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Alignment="1">
      <alignment horizontal="right" vertical="center"/>
    </xf>
    <xf numFmtId="0" fontId="0" fillId="0" borderId="0" xfId="0" applyBorder="1" applyAlignment="1">
      <alignment horizontal="left"/>
    </xf>
    <xf numFmtId="0" fontId="2" fillId="0" borderId="0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top"/>
    </xf>
    <xf numFmtId="49" fontId="4" fillId="0" borderId="0" xfId="0" applyNumberFormat="1" applyFont="1" applyFill="1" applyAlignment="1">
      <alignment horizontal="right" vertical="top"/>
    </xf>
    <xf numFmtId="49" fontId="4" fillId="0" borderId="5" xfId="0" applyNumberFormat="1" applyFont="1" applyFill="1" applyBorder="1" applyAlignment="1">
      <alignment horizontal="right" vertical="top"/>
    </xf>
    <xf numFmtId="10" fontId="0" fillId="0" borderId="0" xfId="1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9" fontId="4" fillId="0" borderId="6" xfId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9" fontId="4" fillId="0" borderId="5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3" fontId="5" fillId="0" borderId="0" xfId="0" applyNumberFormat="1" applyFont="1" applyAlignment="1">
      <alignment horizontal="left"/>
    </xf>
    <xf numFmtId="3" fontId="4" fillId="0" borderId="0" xfId="0" applyNumberFormat="1" applyFont="1" applyBorder="1" applyAlignment="1">
      <alignment vertical="top"/>
    </xf>
    <xf numFmtId="165" fontId="3" fillId="0" borderId="2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6" xfId="1" applyNumberFormat="1" applyFont="1" applyFill="1" applyBorder="1" applyAlignment="1">
      <alignment horizontal="right" vertical="top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2" xfId="3" applyFont="1" applyBorder="1" applyAlignment="1">
      <alignment horizontal="left"/>
    </xf>
    <xf numFmtId="0" fontId="4" fillId="0" borderId="0" xfId="3" applyFont="1" applyBorder="1" applyAlignment="1">
      <alignment horizontal="right" vertical="center" indent="1"/>
    </xf>
    <xf numFmtId="0" fontId="4" fillId="0" borderId="0" xfId="3" applyFont="1" applyBorder="1" applyAlignment="1">
      <alignment vertical="top"/>
    </xf>
    <xf numFmtId="0" fontId="4" fillId="0" borderId="0" xfId="3" quotePrefix="1" applyFont="1" applyBorder="1" applyAlignment="1">
      <alignment horizontal="center" vertical="center"/>
    </xf>
    <xf numFmtId="0" fontId="4" fillId="0" borderId="0" xfId="3" applyFont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left"/>
    </xf>
    <xf numFmtId="9" fontId="0" fillId="0" borderId="0" xfId="1" applyFont="1" applyFill="1" applyAlignment="1">
      <alignment horizontal="left"/>
    </xf>
    <xf numFmtId="4" fontId="4" fillId="0" borderId="6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Alignment="1">
      <alignment horizontal="left"/>
    </xf>
    <xf numFmtId="0" fontId="9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3" quotePrefix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3" fontId="4" fillId="0" borderId="0" xfId="3" applyNumberFormat="1" applyFont="1" applyFill="1" applyBorder="1" applyAlignment="1">
      <alignment horizontal="center" vertical="center"/>
    </xf>
    <xf numFmtId="3" fontId="4" fillId="0" borderId="0" xfId="3" applyNumberFormat="1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2" xfId="3" quotePrefix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EF7628DC-EB7C-498F-A9C1-69E684CDE270}"/>
    <cellStyle name="Normal 3" xfId="3" xr:uid="{86E7BB54-E664-40D1-88C0-9F2786B87C2F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338571</xdr:colOff>
      <xdr:row>18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CDDDC-F746-42D9-9BCB-4846803A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52104" y="0"/>
          <a:ext cx="3996171" cy="353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2F44-4FC2-461D-A582-D9076BA4B59B}">
  <sheetPr>
    <tabColor theme="6" tint="0.59999389629810485"/>
  </sheetPr>
  <dimension ref="A20:X22"/>
  <sheetViews>
    <sheetView showGridLines="0" rightToLeft="1" tabSelected="1" view="pageBreakPreview" zoomScaleNormal="100" zoomScaleSheetLayoutView="100" workbookViewId="0">
      <selection activeCell="F28" sqref="F28"/>
    </sheetView>
  </sheetViews>
  <sheetFormatPr defaultRowHeight="15"/>
  <cols>
    <col min="1" max="6" width="9.140625" style="27"/>
    <col min="7" max="7" width="5.5703125" style="27" customWidth="1"/>
    <col min="8" max="16384" width="9.140625" style="27"/>
  </cols>
  <sheetData>
    <row r="20" spans="1:24" ht="26.25">
      <c r="A20" s="89" t="s">
        <v>0</v>
      </c>
      <c r="B20" s="89"/>
      <c r="C20" s="89"/>
      <c r="D20" s="89"/>
      <c r="E20" s="89"/>
      <c r="F20" s="89"/>
      <c r="G20" s="89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ht="26.25">
      <c r="A21" s="89" t="s">
        <v>70</v>
      </c>
      <c r="B21" s="89"/>
      <c r="C21" s="89"/>
      <c r="D21" s="89"/>
      <c r="E21" s="89"/>
      <c r="F21" s="89"/>
      <c r="G21" s="89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ht="30" customHeight="1">
      <c r="A22" s="89" t="s">
        <v>2</v>
      </c>
      <c r="B22" s="89"/>
      <c r="C22" s="89"/>
      <c r="D22" s="89"/>
      <c r="E22" s="89"/>
      <c r="F22" s="89"/>
      <c r="G22" s="89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</sheetData>
  <mergeCells count="3">
    <mergeCell ref="A20:G20"/>
    <mergeCell ref="A21:G21"/>
    <mergeCell ref="A22:G2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59999389629810485"/>
    <pageSetUpPr fitToPage="1"/>
  </sheetPr>
  <dimension ref="A1:R14"/>
  <sheetViews>
    <sheetView rightToLeft="1" view="pageBreakPreview" zoomScale="115" zoomScaleNormal="100" zoomScaleSheetLayoutView="115" workbookViewId="0">
      <selection activeCell="A11" sqref="A11:XFD16"/>
    </sheetView>
  </sheetViews>
  <sheetFormatPr defaultRowHeight="12.75"/>
  <cols>
    <col min="1" max="1" width="23.5703125" bestFit="1" customWidth="1"/>
    <col min="2" max="2" width="1.28515625" customWidth="1"/>
    <col min="3" max="3" width="8.28515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8.28515625" bestFit="1" customWidth="1"/>
    <col min="12" max="12" width="1.28515625" customWidth="1"/>
    <col min="13" max="13" width="17.7109375" bestFit="1" customWidth="1"/>
    <col min="14" max="14" width="1.28515625" customWidth="1"/>
    <col min="15" max="15" width="17.42578125" bestFit="1" customWidth="1"/>
    <col min="16" max="16" width="1.28515625" customWidth="1"/>
    <col min="17" max="17" width="16" customWidth="1"/>
    <col min="18" max="18" width="1.28515625" customWidth="1"/>
    <col min="19" max="19" width="0.28515625" customWidth="1"/>
  </cols>
  <sheetData>
    <row r="1" spans="1:18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21.75" customHeight="1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14.45" customHeight="1"/>
    <row r="5" spans="1:18" ht="14.45" customHeight="1">
      <c r="A5" s="91" t="s">
        <v>62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ht="14.45" customHeight="1">
      <c r="A6" s="92" t="s">
        <v>35</v>
      </c>
      <c r="C6" s="92" t="s">
        <v>45</v>
      </c>
      <c r="D6" s="92"/>
      <c r="E6" s="92"/>
      <c r="F6" s="92"/>
      <c r="G6" s="92"/>
      <c r="H6" s="92"/>
      <c r="I6" s="92"/>
      <c r="K6" s="92" t="s">
        <v>46</v>
      </c>
      <c r="L6" s="92"/>
      <c r="M6" s="92"/>
      <c r="N6" s="92"/>
      <c r="O6" s="92"/>
      <c r="P6" s="92"/>
      <c r="Q6" s="92"/>
      <c r="R6" s="92"/>
    </row>
    <row r="7" spans="1:18" ht="42.75" customHeight="1">
      <c r="A7" s="92"/>
      <c r="C7" s="11" t="s">
        <v>13</v>
      </c>
      <c r="D7" s="3"/>
      <c r="E7" s="11" t="s">
        <v>63</v>
      </c>
      <c r="F7" s="3"/>
      <c r="G7" s="11" t="s">
        <v>64</v>
      </c>
      <c r="H7" s="3"/>
      <c r="I7" s="11" t="s">
        <v>65</v>
      </c>
      <c r="K7" s="11" t="s">
        <v>13</v>
      </c>
      <c r="L7" s="3"/>
      <c r="M7" s="11" t="s">
        <v>63</v>
      </c>
      <c r="N7" s="3"/>
      <c r="O7" s="11" t="s">
        <v>64</v>
      </c>
      <c r="P7" s="3"/>
      <c r="Q7" s="119" t="s">
        <v>65</v>
      </c>
      <c r="R7" s="119"/>
    </row>
    <row r="8" spans="1:18" s="34" customFormat="1" ht="21.75" customHeight="1">
      <c r="A8" s="20" t="s">
        <v>51</v>
      </c>
      <c r="C8" s="21">
        <v>145779</v>
      </c>
      <c r="E8" s="21">
        <v>1247830096192</v>
      </c>
      <c r="G8" s="21">
        <v>1137852078553</v>
      </c>
      <c r="I8" s="21">
        <v>109978017639</v>
      </c>
      <c r="K8" s="21">
        <v>472101</v>
      </c>
      <c r="M8" s="21">
        <v>4155190968011</v>
      </c>
      <c r="O8" s="21">
        <v>3584773463669</v>
      </c>
      <c r="Q8" s="117">
        <v>570417504342</v>
      </c>
      <c r="R8" s="117"/>
    </row>
    <row r="9" spans="1:18" s="34" customFormat="1" ht="21.75" customHeight="1">
      <c r="A9" s="22" t="s">
        <v>20</v>
      </c>
      <c r="C9" s="17">
        <v>145779</v>
      </c>
      <c r="E9" s="17">
        <v>1247830096192</v>
      </c>
      <c r="G9" s="17">
        <v>1137852078553</v>
      </c>
      <c r="I9" s="17">
        <v>109978017639</v>
      </c>
      <c r="K9" s="17">
        <v>472101</v>
      </c>
      <c r="M9" s="17">
        <v>4155190968011</v>
      </c>
      <c r="O9" s="17">
        <v>3584773463669</v>
      </c>
      <c r="Q9" s="118">
        <v>570417504342</v>
      </c>
      <c r="R9" s="118"/>
    </row>
    <row r="10" spans="1:18" ht="13.5" thickTop="1"/>
    <row r="11" spans="1:18">
      <c r="E11" s="24"/>
    </row>
    <row r="12" spans="1:18">
      <c r="E12" s="24"/>
      <c r="I12" s="18"/>
      <c r="M12" s="18"/>
      <c r="O12" s="18"/>
    </row>
    <row r="13" spans="1:18">
      <c r="E13" s="18"/>
      <c r="M13" s="25"/>
    </row>
    <row r="14" spans="1:18">
      <c r="M14" s="18"/>
      <c r="O14" s="18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59999389629810485"/>
    <pageSetUpPr fitToPage="1"/>
  </sheetPr>
  <dimension ref="A1:R13"/>
  <sheetViews>
    <sheetView rightToLeft="1" view="pageBreakPreview" zoomScaleNormal="100" zoomScaleSheetLayoutView="100" workbookViewId="0">
      <selection activeCell="A11" sqref="A11:XFD14"/>
    </sheetView>
  </sheetViews>
  <sheetFormatPr defaultRowHeight="12.75"/>
  <cols>
    <col min="1" max="1" width="23.5703125" bestFit="1" customWidth="1"/>
    <col min="2" max="2" width="1.28515625" customWidth="1"/>
    <col min="3" max="3" width="9.7109375" bestFit="1" customWidth="1"/>
    <col min="4" max="4" width="1.28515625" customWidth="1"/>
    <col min="5" max="5" width="18.71093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9.7109375" bestFit="1" customWidth="1"/>
    <col min="12" max="12" width="1.28515625" customWidth="1"/>
    <col min="13" max="13" width="18.7109375" bestFit="1" customWidth="1"/>
    <col min="14" max="14" width="1.28515625" customWidth="1"/>
    <col min="15" max="15" width="19" bestFit="1" customWidth="1"/>
    <col min="16" max="16" width="1.28515625" customWidth="1"/>
    <col min="17" max="17" width="16.42578125" bestFit="1" customWidth="1"/>
    <col min="18" max="18" width="3.5703125" customWidth="1"/>
    <col min="19" max="19" width="0.28515625" customWidth="1"/>
  </cols>
  <sheetData>
    <row r="1" spans="1:18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21.75" customHeight="1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8" ht="14.45" customHeight="1"/>
    <row r="5" spans="1:18" ht="14.45" customHeight="1">
      <c r="A5" s="91" t="s">
        <v>66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ht="14.45" customHeight="1">
      <c r="A6" s="92" t="s">
        <v>35</v>
      </c>
      <c r="C6" s="92" t="s">
        <v>45</v>
      </c>
      <c r="D6" s="92"/>
      <c r="E6" s="92"/>
      <c r="F6" s="92"/>
      <c r="G6" s="92"/>
      <c r="H6" s="92"/>
      <c r="I6" s="92"/>
      <c r="K6" s="92" t="s">
        <v>46</v>
      </c>
      <c r="L6" s="92"/>
      <c r="M6" s="92"/>
      <c r="N6" s="92"/>
      <c r="O6" s="92"/>
      <c r="P6" s="92"/>
      <c r="Q6" s="92"/>
      <c r="R6" s="92"/>
    </row>
    <row r="7" spans="1:18" ht="29.1" customHeight="1">
      <c r="A7" s="92"/>
      <c r="C7" s="11" t="s">
        <v>13</v>
      </c>
      <c r="D7" s="3"/>
      <c r="E7" s="11" t="s">
        <v>15</v>
      </c>
      <c r="F7" s="3"/>
      <c r="G7" s="11" t="s">
        <v>64</v>
      </c>
      <c r="H7" s="3"/>
      <c r="I7" s="11" t="s">
        <v>67</v>
      </c>
      <c r="K7" s="11" t="s">
        <v>13</v>
      </c>
      <c r="L7" s="3"/>
      <c r="M7" s="11" t="s">
        <v>15</v>
      </c>
      <c r="N7" s="3"/>
      <c r="O7" s="11" t="s">
        <v>64</v>
      </c>
      <c r="P7" s="3"/>
      <c r="Q7" s="119" t="s">
        <v>67</v>
      </c>
      <c r="R7" s="119"/>
    </row>
    <row r="8" spans="1:18" ht="21.75" customHeight="1">
      <c r="A8" s="5" t="s">
        <v>51</v>
      </c>
      <c r="C8" s="7">
        <v>1868889</v>
      </c>
      <c r="E8" s="7">
        <v>16220311897680</v>
      </c>
      <c r="G8" s="7">
        <v>15550020074865</v>
      </c>
      <c r="I8" s="7">
        <v>670291822815</v>
      </c>
      <c r="K8" s="7">
        <v>1868889</v>
      </c>
      <c r="M8" s="7">
        <v>16220311897680</v>
      </c>
      <c r="O8" s="7">
        <v>14598937873923</v>
      </c>
      <c r="Q8" s="117">
        <v>1621374023757</v>
      </c>
      <c r="R8" s="117"/>
    </row>
    <row r="9" spans="1:18" s="34" customFormat="1" ht="21.75" customHeight="1">
      <c r="A9" s="22" t="s">
        <v>20</v>
      </c>
      <c r="C9" s="17">
        <v>1868889</v>
      </c>
      <c r="E9" s="17">
        <v>16220311897680</v>
      </c>
      <c r="G9" s="17">
        <v>15550020074865</v>
      </c>
      <c r="I9" s="17">
        <v>670291822815</v>
      </c>
      <c r="K9" s="17">
        <v>1868889</v>
      </c>
      <c r="M9" s="17">
        <v>16220311897680</v>
      </c>
      <c r="O9" s="17">
        <v>14598937873923</v>
      </c>
      <c r="Q9" s="118">
        <v>1621374023757</v>
      </c>
      <c r="R9" s="118"/>
    </row>
    <row r="10" spans="1:18" ht="13.5" thickTop="1"/>
    <row r="11" spans="1:18">
      <c r="E11" s="18"/>
    </row>
    <row r="12" spans="1:18">
      <c r="E12" s="18"/>
      <c r="Q12" s="18"/>
    </row>
    <row r="13" spans="1:18">
      <c r="E13" s="18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AC13"/>
  <sheetViews>
    <sheetView rightToLeft="1" view="pageBreakPreview" zoomScaleNormal="100" zoomScaleSheetLayoutView="100" workbookViewId="0">
      <selection activeCell="U15" sqref="U15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9.7109375" bestFit="1" customWidth="1"/>
    <col min="6" max="6" width="1.28515625" customWidth="1"/>
    <col min="7" max="7" width="18.85546875" bestFit="1" customWidth="1"/>
    <col min="8" max="8" width="1.28515625" customWidth="1"/>
    <col min="9" max="9" width="18.85546875" bestFit="1" customWidth="1"/>
    <col min="10" max="10" width="1.28515625" customWidth="1"/>
    <col min="11" max="11" width="7.140625" bestFit="1" customWidth="1"/>
    <col min="12" max="12" width="1.28515625" customWidth="1"/>
    <col min="13" max="13" width="16" bestFit="1" customWidth="1"/>
    <col min="14" max="14" width="1.28515625" customWidth="1"/>
    <col min="15" max="15" width="9.140625" bestFit="1" customWidth="1"/>
    <col min="16" max="16" width="1.28515625" customWidth="1"/>
    <col min="17" max="17" width="17.7109375" bestFit="1" customWidth="1"/>
    <col min="18" max="18" width="1.28515625" customWidth="1"/>
    <col min="19" max="19" width="9.7109375" bestFit="1" customWidth="1"/>
    <col min="20" max="20" width="1.28515625" customWidth="1"/>
    <col min="21" max="21" width="16.140625" bestFit="1" customWidth="1"/>
    <col min="22" max="22" width="1.28515625" customWidth="1"/>
    <col min="23" max="23" width="19" bestFit="1" customWidth="1"/>
    <col min="24" max="24" width="1.28515625" customWidth="1"/>
    <col min="25" max="25" width="18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9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9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9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</row>
    <row r="4" spans="1:29" ht="14.45" customHeight="1">
      <c r="A4" s="1" t="s">
        <v>3</v>
      </c>
      <c r="B4" s="91" t="s">
        <v>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</row>
    <row r="5" spans="1:29" ht="14.45" customHeight="1">
      <c r="A5" s="91" t="s">
        <v>5</v>
      </c>
      <c r="B5" s="91"/>
      <c r="C5" s="91" t="s">
        <v>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9" ht="14.45" customHeight="1">
      <c r="E6" s="92" t="s">
        <v>7</v>
      </c>
      <c r="F6" s="92"/>
      <c r="G6" s="92"/>
      <c r="H6" s="92"/>
      <c r="I6" s="92"/>
      <c r="K6" s="92" t="s">
        <v>8</v>
      </c>
      <c r="L6" s="92"/>
      <c r="M6" s="92"/>
      <c r="N6" s="92"/>
      <c r="O6" s="92"/>
      <c r="P6" s="92"/>
      <c r="Q6" s="92"/>
      <c r="S6" s="92" t="s">
        <v>9</v>
      </c>
      <c r="T6" s="92"/>
      <c r="U6" s="92"/>
      <c r="V6" s="92"/>
      <c r="W6" s="92"/>
      <c r="X6" s="92"/>
      <c r="Y6" s="92"/>
      <c r="Z6" s="92"/>
      <c r="AA6" s="92"/>
    </row>
    <row r="7" spans="1:29" ht="14.45" customHeight="1">
      <c r="E7" s="3"/>
      <c r="F7" s="3"/>
      <c r="G7" s="3"/>
      <c r="H7" s="3"/>
      <c r="I7" s="3"/>
      <c r="K7" s="93" t="s">
        <v>10</v>
      </c>
      <c r="L7" s="93"/>
      <c r="M7" s="93"/>
      <c r="N7" s="3"/>
      <c r="O7" s="93" t="s">
        <v>11</v>
      </c>
      <c r="P7" s="93"/>
      <c r="Q7" s="93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>
      <c r="A8" s="92" t="s">
        <v>12</v>
      </c>
      <c r="B8" s="92"/>
      <c r="C8" s="92"/>
      <c r="E8" s="12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9" s="34" customFormat="1" ht="21.75" customHeight="1">
      <c r="A9" s="32" t="s">
        <v>19</v>
      </c>
      <c r="B9" s="32"/>
      <c r="C9" s="32"/>
      <c r="D9" s="85"/>
      <c r="E9" s="30">
        <v>1990678</v>
      </c>
      <c r="G9" s="21">
        <v>15529468094843</v>
      </c>
      <c r="I9" s="21">
        <v>16480550295785.199</v>
      </c>
      <c r="K9" s="21">
        <v>23990</v>
      </c>
      <c r="M9" s="21">
        <v>207321857633</v>
      </c>
      <c r="O9" s="21">
        <v>-145779</v>
      </c>
      <c r="Q9" s="21">
        <v>1247830096192</v>
      </c>
      <c r="S9" s="21">
        <v>1868889</v>
      </c>
      <c r="U9" s="21">
        <v>8700000</v>
      </c>
      <c r="W9" s="21">
        <v>14598937873923</v>
      </c>
      <c r="Y9" s="21">
        <v>16220311897680</v>
      </c>
      <c r="AA9" s="28">
        <f>Y9/AA13</f>
        <v>0.99548320094317033</v>
      </c>
      <c r="AC9" s="86"/>
    </row>
    <row r="10" spans="1:29" s="34" customFormat="1" ht="21.75" customHeight="1">
      <c r="A10" s="31" t="s">
        <v>20</v>
      </c>
      <c r="B10" s="31"/>
      <c r="C10" s="31"/>
      <c r="D10" s="31"/>
      <c r="E10" s="17">
        <f>SUM(E9)</f>
        <v>1990678</v>
      </c>
      <c r="G10" s="17">
        <f>SUM(G9)</f>
        <v>15529468094843</v>
      </c>
      <c r="I10" s="17">
        <f>SUM(I9)</f>
        <v>16480550295785.199</v>
      </c>
      <c r="K10" s="17">
        <f>SUM(K9)</f>
        <v>23990</v>
      </c>
      <c r="M10" s="17">
        <f>SUM(M9)</f>
        <v>207321857633</v>
      </c>
      <c r="O10" s="17">
        <f>SUM(O9)</f>
        <v>-145779</v>
      </c>
      <c r="Q10" s="17">
        <f>SUM(Q9)</f>
        <v>1247830096192</v>
      </c>
      <c r="S10" s="17">
        <f>SUM(S9)</f>
        <v>1868889</v>
      </c>
      <c r="U10" s="17"/>
      <c r="W10" s="17">
        <f>SUM(W9)</f>
        <v>14598937873923</v>
      </c>
      <c r="Y10" s="17">
        <f>SUM(Y9)</f>
        <v>16220311897680</v>
      </c>
      <c r="AA10" s="29">
        <f>SUM(AA9)</f>
        <v>0.99548320094317033</v>
      </c>
    </row>
    <row r="13" spans="1:29">
      <c r="AA13" s="33">
        <v>16293908206901</v>
      </c>
    </row>
  </sheetData>
  <mergeCells count="12">
    <mergeCell ref="A8:C8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B1:AX14"/>
  <sheetViews>
    <sheetView rightToLeft="1" view="pageBreakPreview" topLeftCell="C1" zoomScale="115" zoomScaleNormal="100" zoomScaleSheetLayoutView="115" workbookViewId="0">
      <selection activeCell="V40" sqref="V40"/>
    </sheetView>
  </sheetViews>
  <sheetFormatPr defaultRowHeight="12.75"/>
  <cols>
    <col min="1" max="1" width="6.42578125" customWidth="1"/>
    <col min="2" max="2" width="27.140625" bestFit="1" customWidth="1"/>
    <col min="3" max="3" width="1.28515625" customWidth="1"/>
    <col min="4" max="4" width="17" style="84" customWidth="1"/>
    <col min="5" max="5" width="1.28515625" customWidth="1"/>
    <col min="6" max="6" width="10.5703125" style="84" bestFit="1" customWidth="1"/>
    <col min="7" max="7" width="1.28515625" customWidth="1"/>
    <col min="8" max="8" width="9.85546875" bestFit="1" customWidth="1"/>
    <col min="9" max="9" width="1.28515625" customWidth="1"/>
    <col min="10" max="10" width="5.140625" customWidth="1"/>
    <col min="11" max="11" width="1.28515625" customWidth="1"/>
    <col min="12" max="12" width="9.140625" customWidth="1"/>
    <col min="13" max="13" width="1.28515625" customWidth="1"/>
    <col min="14" max="14" width="2.5703125" customWidth="1"/>
    <col min="15" max="15" width="1.28515625" customWidth="1"/>
    <col min="16" max="16" width="9.140625" customWidth="1"/>
    <col min="17" max="17" width="1.28515625" customWidth="1"/>
    <col min="18" max="18" width="2.5703125" customWidth="1"/>
    <col min="19" max="21" width="1.28515625" customWidth="1"/>
    <col min="22" max="22" width="6.42578125" customWidth="1"/>
    <col min="23" max="23" width="1.28515625" customWidth="1"/>
    <col min="24" max="24" width="2.5703125" customWidth="1"/>
    <col min="25" max="27" width="1.28515625" customWidth="1"/>
    <col min="28" max="28" width="6.42578125" customWidth="1"/>
    <col min="29" max="29" width="1.28515625" customWidth="1"/>
    <col min="30" max="30" width="2.5703125" customWidth="1"/>
    <col min="31" max="33" width="1.28515625" customWidth="1"/>
    <col min="34" max="34" width="9.140625" customWidth="1"/>
    <col min="35" max="35" width="1.28515625" customWidth="1"/>
    <col min="36" max="36" width="2.5703125" customWidth="1"/>
    <col min="37" max="37" width="1.28515625" customWidth="1"/>
    <col min="38" max="38" width="9.140625" customWidth="1"/>
    <col min="39" max="39" width="1.28515625" customWidth="1"/>
    <col min="40" max="40" width="2.5703125" customWidth="1"/>
    <col min="41" max="41" width="1.28515625" customWidth="1"/>
    <col min="42" max="42" width="9.140625" customWidth="1"/>
    <col min="43" max="43" width="1.28515625" customWidth="1"/>
    <col min="44" max="44" width="2.5703125" customWidth="1"/>
    <col min="45" max="45" width="1.28515625" customWidth="1"/>
    <col min="46" max="46" width="11.7109375" customWidth="1"/>
    <col min="47" max="48" width="1.28515625" customWidth="1"/>
    <col min="49" max="49" width="13" customWidth="1"/>
    <col min="50" max="50" width="7.7109375" customWidth="1"/>
    <col min="51" max="51" width="0.28515625" customWidth="1"/>
  </cols>
  <sheetData>
    <row r="1" spans="2:50" ht="29.1" customHeight="1">
      <c r="B1" s="90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</row>
    <row r="2" spans="2:50" ht="21.75" customHeight="1">
      <c r="B2" s="90" t="s">
        <v>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</row>
    <row r="3" spans="2:50" ht="21.75" customHeight="1">
      <c r="B3" s="90" t="s">
        <v>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</row>
    <row r="4" spans="2:50" ht="14.45" customHeight="1">
      <c r="B4" s="37"/>
      <c r="C4" s="37"/>
      <c r="D4" s="82"/>
      <c r="E4" s="37"/>
      <c r="F4" s="82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2:50" ht="14.45" customHeight="1">
      <c r="B5" s="91" t="s">
        <v>26</v>
      </c>
      <c r="C5" s="91"/>
      <c r="D5" s="94"/>
      <c r="E5" s="91"/>
      <c r="F5" s="94"/>
      <c r="G5" s="91"/>
      <c r="H5" s="94"/>
      <c r="I5" s="94"/>
      <c r="J5" s="94"/>
      <c r="K5" s="91"/>
      <c r="L5" s="94"/>
      <c r="M5" s="94"/>
      <c r="N5" s="94"/>
      <c r="O5" s="91"/>
      <c r="P5" s="94"/>
      <c r="Q5" s="94"/>
      <c r="R5" s="94"/>
      <c r="S5" s="91"/>
      <c r="T5" s="94"/>
      <c r="U5" s="94"/>
      <c r="V5" s="94"/>
      <c r="W5" s="94"/>
      <c r="X5" s="94"/>
      <c r="Y5" s="91"/>
      <c r="Z5" s="94"/>
      <c r="AA5" s="94"/>
      <c r="AB5" s="94"/>
      <c r="AC5" s="94"/>
      <c r="AD5" s="94"/>
      <c r="AE5" s="91"/>
      <c r="AF5" s="94"/>
      <c r="AG5" s="94"/>
      <c r="AH5" s="94"/>
      <c r="AI5" s="94"/>
      <c r="AJ5" s="94"/>
      <c r="AK5" s="91"/>
      <c r="AL5" s="94"/>
      <c r="AM5" s="94"/>
      <c r="AN5" s="94"/>
      <c r="AO5" s="91"/>
      <c r="AP5" s="94"/>
      <c r="AQ5" s="94"/>
      <c r="AR5" s="94"/>
      <c r="AS5" s="91"/>
      <c r="AT5" s="94"/>
      <c r="AU5" s="94"/>
      <c r="AV5" s="91"/>
      <c r="AW5" s="94"/>
      <c r="AX5" s="91"/>
    </row>
    <row r="6" spans="2:50" ht="14.45" customHeight="1">
      <c r="B6" s="23"/>
      <c r="C6" s="23"/>
      <c r="D6" s="81"/>
      <c r="E6" s="23"/>
      <c r="F6" s="81"/>
      <c r="G6" s="23"/>
      <c r="H6" s="38"/>
      <c r="I6" s="38"/>
      <c r="J6" s="38"/>
      <c r="K6" s="23"/>
      <c r="L6" s="38"/>
      <c r="M6" s="38"/>
      <c r="N6" s="38"/>
      <c r="O6" s="23"/>
      <c r="P6" s="38"/>
      <c r="Q6" s="38"/>
      <c r="R6" s="38"/>
      <c r="S6" s="23"/>
      <c r="T6" s="38"/>
      <c r="U6" s="38"/>
      <c r="V6" s="38"/>
      <c r="W6" s="38"/>
      <c r="X6" s="38"/>
      <c r="Y6" s="23"/>
      <c r="Z6" s="38"/>
      <c r="AA6" s="38"/>
      <c r="AB6" s="38"/>
      <c r="AC6" s="38"/>
      <c r="AD6" s="38"/>
      <c r="AE6" s="23"/>
      <c r="AF6" s="38"/>
      <c r="AG6" s="38"/>
      <c r="AH6" s="38"/>
      <c r="AI6" s="38"/>
      <c r="AJ6" s="38"/>
      <c r="AK6" s="23"/>
      <c r="AL6" s="38"/>
      <c r="AM6" s="38"/>
      <c r="AN6" s="38"/>
      <c r="AO6" s="23"/>
      <c r="AP6" s="38"/>
      <c r="AQ6" s="38"/>
      <c r="AR6" s="38"/>
      <c r="AS6" s="23"/>
      <c r="AT6" s="38"/>
      <c r="AU6" s="38"/>
      <c r="AV6" s="23"/>
      <c r="AW6" s="38"/>
      <c r="AX6" s="23"/>
    </row>
    <row r="7" spans="2:50" ht="21">
      <c r="B7" s="71"/>
      <c r="C7" s="71"/>
      <c r="D7" s="97" t="s">
        <v>7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71"/>
      <c r="R7" s="98" t="s">
        <v>9</v>
      </c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</row>
    <row r="8" spans="2:50" ht="21">
      <c r="B8" s="61" t="s">
        <v>21</v>
      </c>
      <c r="C8" s="71"/>
      <c r="D8" s="61" t="s">
        <v>79</v>
      </c>
      <c r="E8" s="71"/>
      <c r="F8" s="61" t="s">
        <v>24</v>
      </c>
      <c r="G8" s="71"/>
      <c r="H8" s="61" t="s">
        <v>25</v>
      </c>
      <c r="I8" s="71"/>
      <c r="J8" s="98" t="s">
        <v>22</v>
      </c>
      <c r="K8" s="98"/>
      <c r="L8" s="98"/>
      <c r="M8" s="71"/>
      <c r="N8" s="98" t="s">
        <v>23</v>
      </c>
      <c r="O8" s="98"/>
      <c r="P8" s="98"/>
      <c r="Q8" s="71"/>
      <c r="R8" s="99" t="s">
        <v>24</v>
      </c>
      <c r="S8" s="99"/>
      <c r="T8" s="99"/>
      <c r="U8" s="99"/>
      <c r="V8" s="99"/>
      <c r="W8" s="72"/>
      <c r="X8" s="99" t="s">
        <v>25</v>
      </c>
      <c r="Y8" s="99"/>
      <c r="Z8" s="99"/>
      <c r="AA8" s="99"/>
      <c r="AB8" s="99"/>
      <c r="AC8" s="72"/>
      <c r="AD8" s="99" t="s">
        <v>22</v>
      </c>
      <c r="AE8" s="99"/>
      <c r="AF8" s="99"/>
      <c r="AG8" s="99"/>
      <c r="AH8" s="99"/>
      <c r="AI8" s="72"/>
      <c r="AJ8" s="99" t="s">
        <v>23</v>
      </c>
      <c r="AK8" s="99"/>
      <c r="AL8" s="99"/>
    </row>
    <row r="9" spans="2:50" ht="18.75">
      <c r="B9" s="73" t="s">
        <v>80</v>
      </c>
      <c r="C9" s="74"/>
      <c r="D9" s="70" t="s">
        <v>81</v>
      </c>
      <c r="E9" s="74"/>
      <c r="F9" s="75" t="s">
        <v>82</v>
      </c>
      <c r="G9" s="76"/>
      <c r="H9" s="70">
        <v>277</v>
      </c>
      <c r="I9" s="76"/>
      <c r="J9" s="105">
        <v>545300</v>
      </c>
      <c r="K9" s="105"/>
      <c r="L9" s="105"/>
      <c r="M9" s="76"/>
      <c r="N9" s="106" t="s">
        <v>83</v>
      </c>
      <c r="O9" s="106"/>
      <c r="P9" s="106"/>
      <c r="Q9" s="76"/>
      <c r="R9" s="107" t="s">
        <v>82</v>
      </c>
      <c r="S9" s="95"/>
      <c r="T9" s="95"/>
      <c r="U9" s="95"/>
      <c r="V9" s="95"/>
      <c r="W9" s="77"/>
      <c r="X9" s="95">
        <v>237</v>
      </c>
      <c r="Y9" s="95"/>
      <c r="Z9" s="95"/>
      <c r="AA9" s="95"/>
      <c r="AB9" s="95"/>
      <c r="AC9" s="77"/>
      <c r="AD9" s="96">
        <v>582292</v>
      </c>
      <c r="AE9" s="96"/>
      <c r="AF9" s="96"/>
      <c r="AG9" s="96"/>
      <c r="AH9" s="96"/>
      <c r="AI9" s="77"/>
      <c r="AJ9" s="95" t="s">
        <v>83</v>
      </c>
      <c r="AK9" s="95"/>
      <c r="AL9" s="95"/>
    </row>
    <row r="10" spans="2:50" ht="18.75">
      <c r="B10" s="73" t="s">
        <v>85</v>
      </c>
      <c r="C10" s="78"/>
      <c r="D10" s="83" t="s">
        <v>84</v>
      </c>
      <c r="E10" s="78"/>
      <c r="F10" s="75" t="s">
        <v>82</v>
      </c>
      <c r="G10" s="78"/>
      <c r="H10" s="78">
        <v>0</v>
      </c>
      <c r="I10" s="78"/>
      <c r="J10" s="100"/>
      <c r="K10" s="100"/>
      <c r="L10" s="100"/>
      <c r="M10" s="78"/>
      <c r="N10" s="100"/>
      <c r="O10" s="100"/>
      <c r="P10" s="100"/>
      <c r="Q10" s="78"/>
      <c r="R10" s="101" t="s">
        <v>82</v>
      </c>
      <c r="S10" s="102"/>
      <c r="T10" s="102"/>
      <c r="U10" s="102"/>
      <c r="V10" s="102"/>
      <c r="W10" s="78"/>
      <c r="X10" s="102">
        <v>50</v>
      </c>
      <c r="Y10" s="102"/>
      <c r="Z10" s="102"/>
      <c r="AA10" s="102"/>
      <c r="AB10" s="102"/>
      <c r="AC10" s="78"/>
      <c r="AD10" s="103">
        <v>96896508</v>
      </c>
      <c r="AE10" s="103"/>
      <c r="AF10" s="103"/>
      <c r="AG10" s="103"/>
      <c r="AH10" s="103"/>
      <c r="AI10" s="78"/>
      <c r="AJ10" s="102" t="s">
        <v>89</v>
      </c>
      <c r="AK10" s="102"/>
      <c r="AL10" s="102"/>
    </row>
    <row r="11" spans="2:50" ht="18.75">
      <c r="B11" s="73" t="s">
        <v>80</v>
      </c>
      <c r="C11" s="78"/>
      <c r="D11" s="83" t="s">
        <v>86</v>
      </c>
      <c r="E11" s="78"/>
      <c r="F11" s="83" t="s">
        <v>87</v>
      </c>
      <c r="G11" s="78"/>
      <c r="H11" s="78">
        <v>0</v>
      </c>
      <c r="I11" s="78"/>
      <c r="J11" s="100"/>
      <c r="K11" s="100"/>
      <c r="L11" s="100"/>
      <c r="M11" s="78"/>
      <c r="N11" s="100"/>
      <c r="O11" s="100"/>
      <c r="P11" s="100"/>
      <c r="Q11" s="78"/>
      <c r="R11" s="101" t="s">
        <v>88</v>
      </c>
      <c r="S11" s="101"/>
      <c r="T11" s="101"/>
      <c r="U11" s="101"/>
      <c r="V11" s="101"/>
      <c r="W11" s="78"/>
      <c r="X11" s="102">
        <v>31</v>
      </c>
      <c r="Y11" s="102"/>
      <c r="Z11" s="102"/>
      <c r="AA11" s="102"/>
      <c r="AB11" s="102"/>
      <c r="AC11" s="78"/>
      <c r="AD11" s="104">
        <v>659171</v>
      </c>
      <c r="AE11" s="104"/>
      <c r="AF11" s="104"/>
      <c r="AG11" s="104"/>
      <c r="AH11" s="104"/>
      <c r="AI11" s="78"/>
      <c r="AJ11" s="102" t="s">
        <v>90</v>
      </c>
      <c r="AK11" s="102"/>
      <c r="AL11" s="102"/>
    </row>
    <row r="12" spans="2:50" ht="18.75">
      <c r="B12" s="79"/>
      <c r="C12" s="79"/>
      <c r="D12" s="47"/>
      <c r="E12" s="79"/>
      <c r="F12" s="47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0"/>
      <c r="AG12" s="80"/>
      <c r="AH12" s="80"/>
      <c r="AI12" s="79"/>
      <c r="AJ12" s="79"/>
      <c r="AK12" s="79"/>
      <c r="AL12" s="79"/>
    </row>
    <row r="13" spans="2:50" ht="18.75">
      <c r="B13" s="79"/>
      <c r="C13" s="79"/>
      <c r="D13" s="47"/>
      <c r="E13" s="79"/>
      <c r="F13" s="47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</row>
    <row r="14" spans="2:50" ht="18.75">
      <c r="B14" s="79"/>
      <c r="C14" s="79"/>
      <c r="D14" s="47"/>
      <c r="E14" s="79"/>
      <c r="F14" s="47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</row>
  </sheetData>
  <mergeCells count="30">
    <mergeCell ref="N9:P9"/>
    <mergeCell ref="R9:V9"/>
    <mergeCell ref="X10:AB10"/>
    <mergeCell ref="X11:AB11"/>
    <mergeCell ref="AD10:AH10"/>
    <mergeCell ref="AD11:AH11"/>
    <mergeCell ref="AJ10:AL10"/>
    <mergeCell ref="AJ11:AL11"/>
    <mergeCell ref="J10:L10"/>
    <mergeCell ref="J11:L11"/>
    <mergeCell ref="N10:P10"/>
    <mergeCell ref="N11:P11"/>
    <mergeCell ref="R10:V10"/>
    <mergeCell ref="R11:V11"/>
    <mergeCell ref="B1:AX1"/>
    <mergeCell ref="B2:AX2"/>
    <mergeCell ref="B3:AX3"/>
    <mergeCell ref="B5:AX5"/>
    <mergeCell ref="X9:AB9"/>
    <mergeCell ref="AD9:AH9"/>
    <mergeCell ref="D7:P7"/>
    <mergeCell ref="R7:AL7"/>
    <mergeCell ref="J8:L8"/>
    <mergeCell ref="N8:P8"/>
    <mergeCell ref="R8:V8"/>
    <mergeCell ref="X8:AB8"/>
    <mergeCell ref="AD8:AH8"/>
    <mergeCell ref="AJ8:AL8"/>
    <mergeCell ref="AJ9:AL9"/>
    <mergeCell ref="J9:L9"/>
  </mergeCells>
  <pageMargins left="0.39" right="0.39" top="0.39" bottom="0.39" header="0" footer="0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L15"/>
  <sheetViews>
    <sheetView rightToLeft="1" view="pageBreakPreview" zoomScale="130" zoomScaleNormal="100" zoomScaleSheetLayoutView="130" workbookViewId="0">
      <selection activeCell="H25" sqref="H25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14.45" customHeight="1"/>
    <row r="5" spans="1:12" ht="14.45" customHeight="1">
      <c r="A5" s="36" t="s">
        <v>71</v>
      </c>
      <c r="B5" s="91" t="s">
        <v>27</v>
      </c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14.45" customHeight="1">
      <c r="D6" s="2" t="s">
        <v>7</v>
      </c>
      <c r="F6" s="92" t="s">
        <v>8</v>
      </c>
      <c r="G6" s="92"/>
      <c r="H6" s="92"/>
      <c r="J6" s="110" t="s">
        <v>9</v>
      </c>
      <c r="K6" s="110"/>
      <c r="L6" s="110"/>
    </row>
    <row r="7" spans="1:12" ht="14.45" customHeight="1">
      <c r="D7" s="3"/>
      <c r="F7" s="3"/>
      <c r="G7" s="3"/>
      <c r="H7" s="3"/>
      <c r="J7" s="37"/>
    </row>
    <row r="8" spans="1:12" ht="14.45" customHeight="1">
      <c r="A8" s="92" t="s">
        <v>28</v>
      </c>
      <c r="B8" s="92"/>
      <c r="D8" s="2" t="s">
        <v>29</v>
      </c>
      <c r="F8" s="2" t="s">
        <v>30</v>
      </c>
      <c r="H8" s="2" t="s">
        <v>31</v>
      </c>
      <c r="J8" s="2" t="s">
        <v>29</v>
      </c>
      <c r="L8" s="2" t="s">
        <v>18</v>
      </c>
    </row>
    <row r="9" spans="1:12" ht="21.75" customHeight="1">
      <c r="A9" s="109" t="s">
        <v>68</v>
      </c>
      <c r="B9" s="109"/>
      <c r="D9" s="6">
        <v>43970552221</v>
      </c>
      <c r="F9" s="6">
        <v>1209324530856</v>
      </c>
      <c r="H9" s="6">
        <v>1215902525517</v>
      </c>
      <c r="J9" s="6">
        <v>37392557560</v>
      </c>
      <c r="L9" s="35">
        <f>J9/سهام!AA13</f>
        <v>2.2948796007186928E-3</v>
      </c>
    </row>
    <row r="10" spans="1:12" s="34" customFormat="1" ht="21.75" customHeight="1">
      <c r="A10" s="108" t="s">
        <v>20</v>
      </c>
      <c r="B10" s="108"/>
      <c r="D10" s="17">
        <f>SUM(D9)</f>
        <v>43970552221</v>
      </c>
      <c r="F10" s="17">
        <f>SUM(F9)</f>
        <v>1209324530856</v>
      </c>
      <c r="H10" s="17">
        <f>SUM(H9)</f>
        <v>1215902525517</v>
      </c>
      <c r="J10" s="17">
        <f>SUM(J9)</f>
        <v>37392557560</v>
      </c>
      <c r="L10" s="69">
        <f>SUM(L9)</f>
        <v>2.2948796007186928E-3</v>
      </c>
    </row>
    <row r="11" spans="1:12">
      <c r="L11" s="34"/>
    </row>
    <row r="15" spans="1:12">
      <c r="B15" s="19"/>
    </row>
  </sheetData>
  <mergeCells count="9">
    <mergeCell ref="A10:B10"/>
    <mergeCell ref="A8:B8"/>
    <mergeCell ref="A9:B9"/>
    <mergeCell ref="J6:L6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L12"/>
  <sheetViews>
    <sheetView rightToLeft="1" view="pageBreakPreview" zoomScale="60" zoomScaleNormal="100" workbookViewId="0">
      <selection activeCell="F20" sqref="F20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ht="21.75" customHeight="1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2" ht="14.45" customHeight="1"/>
    <row r="5" spans="1:12" ht="29.1" customHeight="1">
      <c r="A5" s="1" t="s">
        <v>33</v>
      </c>
      <c r="B5" s="91" t="s">
        <v>34</v>
      </c>
      <c r="C5" s="91"/>
      <c r="D5" s="91"/>
      <c r="E5" s="91"/>
      <c r="F5" s="91"/>
      <c r="G5" s="91"/>
      <c r="H5" s="91"/>
      <c r="I5" s="91"/>
      <c r="J5" s="91"/>
    </row>
    <row r="6" spans="1:12" ht="14.45" customHeight="1"/>
    <row r="7" spans="1:12" ht="14.45" customHeight="1">
      <c r="A7" s="92" t="s">
        <v>35</v>
      </c>
      <c r="B7" s="92"/>
      <c r="D7" s="2" t="s">
        <v>36</v>
      </c>
      <c r="F7" s="2" t="s">
        <v>29</v>
      </c>
      <c r="H7" s="2" t="s">
        <v>37</v>
      </c>
      <c r="J7" s="2" t="s">
        <v>38</v>
      </c>
    </row>
    <row r="8" spans="1:12" ht="21.75" customHeight="1">
      <c r="A8" s="109" t="s">
        <v>39</v>
      </c>
      <c r="B8" s="109"/>
      <c r="D8" s="39" t="s">
        <v>40</v>
      </c>
      <c r="E8" s="34"/>
      <c r="F8" s="13">
        <v>780269840454</v>
      </c>
      <c r="G8" s="34"/>
      <c r="H8" s="52">
        <f>F8/$F$11</f>
        <v>0.99905425833161954</v>
      </c>
      <c r="I8" s="49"/>
      <c r="J8" s="52">
        <f>F8/سهام!AA13</f>
        <v>4.7887212235768604E-2</v>
      </c>
      <c r="K8" s="34"/>
      <c r="L8" s="42"/>
    </row>
    <row r="9" spans="1:12" ht="21.75" customHeight="1">
      <c r="A9" s="111" t="s">
        <v>41</v>
      </c>
      <c r="B9" s="111"/>
      <c r="D9" s="40" t="s">
        <v>72</v>
      </c>
      <c r="E9" s="34"/>
      <c r="F9" s="9">
        <v>37737</v>
      </c>
      <c r="G9" s="34"/>
      <c r="H9" s="50">
        <f t="shared" ref="H9:H10" si="0">F9/$F$11</f>
        <v>4.8318297840044437E-8</v>
      </c>
      <c r="I9" s="49"/>
      <c r="J9" s="50">
        <f>F9/سهام!AA13</f>
        <v>2.3160189391528027E-9</v>
      </c>
      <c r="K9" s="34"/>
      <c r="L9" s="34"/>
    </row>
    <row r="10" spans="1:12" ht="21.75" customHeight="1">
      <c r="A10" s="112" t="s">
        <v>42</v>
      </c>
      <c r="B10" s="112"/>
      <c r="D10" s="41" t="s">
        <v>73</v>
      </c>
      <c r="E10" s="34"/>
      <c r="F10" s="10">
        <f>'سایر درآمدها'!D11</f>
        <v>738594519</v>
      </c>
      <c r="G10" s="34"/>
      <c r="H10" s="53">
        <f t="shared" si="0"/>
        <v>9.4569335008258103E-4</v>
      </c>
      <c r="I10" s="49"/>
      <c r="J10" s="55">
        <f>F10/سهام!AA13</f>
        <v>4.5329488151110435E-5</v>
      </c>
      <c r="K10" s="34"/>
      <c r="L10" s="34"/>
    </row>
    <row r="11" spans="1:12" ht="21.75" customHeight="1">
      <c r="A11" s="108" t="s">
        <v>20</v>
      </c>
      <c r="B11" s="108"/>
      <c r="D11" s="17"/>
      <c r="E11" s="34"/>
      <c r="F11" s="17">
        <f>SUM(F8:F10)</f>
        <v>781008472710</v>
      </c>
      <c r="G11" s="34"/>
      <c r="H11" s="51">
        <f>SUM(H8:H10)</f>
        <v>0.99999999999999989</v>
      </c>
      <c r="I11" s="49"/>
      <c r="J11" s="54">
        <f>SUM(J8:J10)</f>
        <v>4.7932544039938657E-2</v>
      </c>
      <c r="K11" s="34"/>
      <c r="L11" s="34"/>
    </row>
    <row r="12" spans="1:12">
      <c r="D12" s="34"/>
      <c r="E12" s="34"/>
      <c r="F12" s="34"/>
      <c r="G12" s="34"/>
      <c r="H12" s="34"/>
      <c r="I12" s="34"/>
      <c r="J12" s="34"/>
      <c r="K12" s="34"/>
      <c r="L12" s="34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V13"/>
  <sheetViews>
    <sheetView rightToLeft="1" view="pageBreakPreview" zoomScale="115" zoomScaleNormal="100" zoomScaleSheetLayoutView="115" workbookViewId="0">
      <selection activeCell="Z8" sqref="Z8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7.7109375" bestFit="1" customWidth="1"/>
    <col min="17" max="17" width="1.28515625" customWidth="1"/>
    <col min="18" max="18" width="16.140625" bestFit="1" customWidth="1"/>
    <col min="19" max="19" width="1.28515625" customWidth="1"/>
    <col min="20" max="20" width="17.8554687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21.75" customHeight="1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1:22" ht="14.45" customHeight="1"/>
    <row r="5" spans="1:22" ht="14.45" customHeight="1">
      <c r="A5" s="1" t="s">
        <v>43</v>
      </c>
      <c r="B5" s="91" t="s">
        <v>44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2" ht="14.45" customHeight="1">
      <c r="D6" s="92" t="s">
        <v>45</v>
      </c>
      <c r="E6" s="92"/>
      <c r="F6" s="92"/>
      <c r="G6" s="92"/>
      <c r="H6" s="92"/>
      <c r="I6" s="92"/>
      <c r="J6" s="92"/>
      <c r="K6" s="92"/>
      <c r="L6" s="92"/>
      <c r="N6" s="92" t="s">
        <v>46</v>
      </c>
      <c r="O6" s="92"/>
      <c r="P6" s="92"/>
      <c r="Q6" s="92"/>
      <c r="R6" s="92"/>
      <c r="S6" s="92"/>
      <c r="T6" s="92"/>
      <c r="U6" s="92"/>
      <c r="V6" s="92"/>
    </row>
    <row r="7" spans="1:22" ht="14.45" customHeight="1">
      <c r="D7" s="3"/>
      <c r="E7" s="3"/>
      <c r="F7" s="3"/>
      <c r="G7" s="3"/>
      <c r="H7" s="3"/>
      <c r="I7" s="3"/>
      <c r="J7" s="93" t="s">
        <v>20</v>
      </c>
      <c r="K7" s="93"/>
      <c r="L7" s="93"/>
      <c r="N7" s="3"/>
      <c r="O7" s="3"/>
      <c r="P7" s="3"/>
      <c r="Q7" s="3"/>
      <c r="R7" s="3"/>
      <c r="S7" s="3"/>
      <c r="T7" s="93" t="s">
        <v>20</v>
      </c>
      <c r="U7" s="93"/>
      <c r="V7" s="93"/>
    </row>
    <row r="8" spans="1:22" ht="14.45" customHeight="1">
      <c r="A8" s="92" t="s">
        <v>47</v>
      </c>
      <c r="B8" s="92"/>
      <c r="D8" s="2" t="s">
        <v>48</v>
      </c>
      <c r="F8" s="2" t="s">
        <v>49</v>
      </c>
      <c r="H8" s="2" t="s">
        <v>50</v>
      </c>
      <c r="J8" s="4" t="s">
        <v>29</v>
      </c>
      <c r="K8" s="3"/>
      <c r="L8" s="4" t="s">
        <v>37</v>
      </c>
      <c r="N8" s="2" t="s">
        <v>48</v>
      </c>
      <c r="P8" s="56" t="s">
        <v>49</v>
      </c>
      <c r="R8" s="2" t="s">
        <v>50</v>
      </c>
      <c r="T8" s="4" t="s">
        <v>29</v>
      </c>
      <c r="U8" s="3"/>
      <c r="V8" s="4" t="s">
        <v>37</v>
      </c>
    </row>
    <row r="9" spans="1:22" ht="21.75" customHeight="1">
      <c r="A9" s="113" t="s">
        <v>51</v>
      </c>
      <c r="B9" s="113"/>
      <c r="D9" s="7">
        <v>0</v>
      </c>
      <c r="F9" s="7">
        <v>670291822815</v>
      </c>
      <c r="H9" s="7">
        <v>109978017639</v>
      </c>
      <c r="J9" s="7">
        <f>SUM(F9:I9)</f>
        <v>780269840454</v>
      </c>
      <c r="L9" s="28">
        <f>J9/درآمد!$F$11</f>
        <v>0.99905425833161954</v>
      </c>
      <c r="N9" s="7">
        <v>0</v>
      </c>
      <c r="P9" s="30">
        <v>1621374023757</v>
      </c>
      <c r="R9" s="7">
        <v>570417504342</v>
      </c>
      <c r="T9" s="7">
        <f>SUM(P9:R9)</f>
        <v>2191791528099</v>
      </c>
      <c r="V9" s="68">
        <f>T9/V13</f>
        <v>0.980989464937017</v>
      </c>
    </row>
    <row r="10" spans="1:22" s="34" customFormat="1" ht="21.75" customHeight="1" thickBot="1">
      <c r="A10" s="108" t="s">
        <v>20</v>
      </c>
      <c r="B10" s="108"/>
      <c r="D10" s="17">
        <v>0</v>
      </c>
      <c r="F10" s="17">
        <f>SUM(F9)</f>
        <v>670291822815</v>
      </c>
      <c r="H10" s="17">
        <f>SUM(H9)</f>
        <v>109978017639</v>
      </c>
      <c r="J10" s="17">
        <f>SUM(J9)</f>
        <v>780269840454</v>
      </c>
      <c r="L10" s="87">
        <f>SUM(L9)</f>
        <v>0.99905425833161954</v>
      </c>
      <c r="N10" s="17">
        <v>0</v>
      </c>
      <c r="P10" s="17">
        <f>SUM(P9)</f>
        <v>1621374023757</v>
      </c>
      <c r="R10" s="17">
        <f>SUM(R9)</f>
        <v>570417504342</v>
      </c>
      <c r="T10" s="17">
        <f>SUM(T9)</f>
        <v>2191791528099</v>
      </c>
      <c r="V10" s="69">
        <f>SUM(V9)</f>
        <v>0.980989464937017</v>
      </c>
    </row>
    <row r="11" spans="1:22" s="34" customFormat="1" ht="13.5" thickTop="1"/>
    <row r="12" spans="1:22" s="34" customFormat="1"/>
    <row r="13" spans="1:22" s="34" customFormat="1">
      <c r="V13" s="88">
        <v>2234266122562</v>
      </c>
    </row>
  </sheetData>
  <mergeCells count="11">
    <mergeCell ref="A10:B10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T15"/>
  <sheetViews>
    <sheetView rightToLeft="1" view="pageBreakPreview" zoomScale="115" zoomScaleNormal="100" zoomScaleSheetLayoutView="115" workbookViewId="0">
      <selection activeCell="A9" sqref="A9:C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5" max="15" width="14.7109375" bestFit="1" customWidth="1"/>
    <col min="18" max="18" width="13.85546875" bestFit="1" customWidth="1"/>
    <col min="20" max="20" width="15.42578125" style="18" bestFit="1" customWidth="1"/>
  </cols>
  <sheetData>
    <row r="1" spans="1:20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20" ht="21.75" customHeight="1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</row>
    <row r="3" spans="1:20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20" ht="14.45" customHeight="1"/>
    <row r="5" spans="1:20" ht="14.45" customHeight="1">
      <c r="A5" s="36" t="s">
        <v>74</v>
      </c>
      <c r="B5" s="91" t="s">
        <v>52</v>
      </c>
      <c r="C5" s="91"/>
      <c r="D5" s="91"/>
      <c r="E5" s="91"/>
      <c r="F5" s="91"/>
      <c r="G5" s="91"/>
      <c r="H5" s="91"/>
      <c r="I5" s="91"/>
      <c r="J5" s="91"/>
    </row>
    <row r="6" spans="1:20" ht="14.45" customHeight="1">
      <c r="D6" s="92" t="s">
        <v>45</v>
      </c>
      <c r="E6" s="92"/>
      <c r="F6" s="92"/>
      <c r="H6" s="92" t="s">
        <v>46</v>
      </c>
      <c r="I6" s="92"/>
      <c r="J6" s="92"/>
      <c r="P6" s="19"/>
      <c r="T6" s="63"/>
    </row>
    <row r="7" spans="1:20" ht="37.5" customHeight="1">
      <c r="A7" s="92" t="s">
        <v>53</v>
      </c>
      <c r="B7" s="92"/>
      <c r="D7" s="11" t="s">
        <v>54</v>
      </c>
      <c r="E7" s="3"/>
      <c r="F7" s="11" t="s">
        <v>55</v>
      </c>
      <c r="H7" s="11" t="s">
        <v>54</v>
      </c>
      <c r="I7" s="3"/>
      <c r="J7" s="11" t="s">
        <v>55</v>
      </c>
      <c r="O7" s="19"/>
      <c r="T7" s="63"/>
    </row>
    <row r="8" spans="1:20" s="34" customFormat="1" ht="28.5" customHeight="1">
      <c r="A8" s="115" t="s">
        <v>68</v>
      </c>
      <c r="B8" s="115"/>
      <c r="C8" s="115"/>
      <c r="D8" s="44">
        <v>37737</v>
      </c>
      <c r="E8" s="45"/>
      <c r="F8" s="65">
        <v>9.2761941134192944E-7</v>
      </c>
      <c r="G8" s="45"/>
      <c r="H8" s="44">
        <v>48742383490</v>
      </c>
      <c r="I8" s="45"/>
      <c r="J8" s="67">
        <v>2.4294075790255967</v>
      </c>
      <c r="N8" s="57"/>
      <c r="O8" s="43"/>
      <c r="R8" s="43"/>
      <c r="S8" s="57"/>
      <c r="T8" s="43"/>
    </row>
    <row r="9" spans="1:20" ht="21.75" customHeight="1">
      <c r="A9" s="116" t="s">
        <v>69</v>
      </c>
      <c r="B9" s="116"/>
      <c r="C9" s="116"/>
      <c r="D9" s="46">
        <v>0</v>
      </c>
      <c r="E9" s="47"/>
      <c r="F9" s="66">
        <v>0</v>
      </c>
      <c r="G9" s="47"/>
      <c r="H9" s="46">
        <v>4708333258</v>
      </c>
      <c r="I9" s="47"/>
      <c r="J9" s="50">
        <v>3.4437613105206886</v>
      </c>
      <c r="N9" s="19"/>
      <c r="O9" s="18"/>
      <c r="S9" s="19"/>
    </row>
    <row r="10" spans="1:20" ht="21.75" customHeight="1" thickBot="1">
      <c r="A10" s="114" t="s">
        <v>20</v>
      </c>
      <c r="B10" s="114"/>
      <c r="D10" s="48">
        <f>SUM(D8:D9)</f>
        <v>37737</v>
      </c>
      <c r="E10" s="47"/>
      <c r="F10" s="48"/>
      <c r="G10" s="47"/>
      <c r="H10" s="48">
        <f>SUM(H8:H9)</f>
        <v>53450716748</v>
      </c>
      <c r="I10" s="47"/>
      <c r="J10" s="48"/>
      <c r="N10" s="19"/>
      <c r="O10" s="18"/>
    </row>
    <row r="11" spans="1:20" ht="13.5" thickTop="1">
      <c r="J11" s="34"/>
    </row>
    <row r="12" spans="1:20" ht="18.75">
      <c r="O12" s="62"/>
      <c r="P12" s="62"/>
      <c r="Q12" s="62"/>
      <c r="T12" s="64"/>
    </row>
    <row r="13" spans="1:20">
      <c r="B13" s="19"/>
      <c r="N13" s="57"/>
      <c r="S13" s="57"/>
    </row>
    <row r="14" spans="1:20">
      <c r="N14" s="19"/>
      <c r="S14" s="19"/>
    </row>
    <row r="15" spans="1:20">
      <c r="O15" s="18"/>
    </row>
  </sheetData>
  <mergeCells count="10">
    <mergeCell ref="A7:B7"/>
    <mergeCell ref="A10:B10"/>
    <mergeCell ref="A8:C8"/>
    <mergeCell ref="A9:C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F12"/>
  <sheetViews>
    <sheetView rightToLeft="1" view="pageBreakPreview" zoomScale="130" zoomScaleNormal="100" zoomScaleSheetLayoutView="130" workbookViewId="0">
      <selection activeCell="F65" sqref="F6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90" t="s">
        <v>0</v>
      </c>
      <c r="B1" s="90"/>
      <c r="C1" s="90"/>
      <c r="D1" s="90"/>
      <c r="E1" s="90"/>
      <c r="F1" s="90"/>
    </row>
    <row r="2" spans="1:6" ht="21.75" customHeight="1">
      <c r="A2" s="90" t="s">
        <v>32</v>
      </c>
      <c r="B2" s="90"/>
      <c r="C2" s="90"/>
      <c r="D2" s="90"/>
      <c r="E2" s="90"/>
      <c r="F2" s="90"/>
    </row>
    <row r="3" spans="1:6" ht="21.75" customHeight="1">
      <c r="A3" s="90" t="s">
        <v>2</v>
      </c>
      <c r="B3" s="90"/>
      <c r="C3" s="90"/>
      <c r="D3" s="90"/>
      <c r="E3" s="90"/>
      <c r="F3" s="90"/>
    </row>
    <row r="4" spans="1:6" ht="14.45" customHeight="1"/>
    <row r="5" spans="1:6" ht="29.1" customHeight="1">
      <c r="A5" s="36" t="s">
        <v>75</v>
      </c>
      <c r="B5" s="91" t="s">
        <v>42</v>
      </c>
      <c r="C5" s="91"/>
      <c r="D5" s="91"/>
      <c r="E5" s="91"/>
      <c r="F5" s="91"/>
    </row>
    <row r="6" spans="1:6" ht="14.45" customHeight="1">
      <c r="D6" s="2" t="s">
        <v>45</v>
      </c>
      <c r="F6" s="2" t="s">
        <v>9</v>
      </c>
    </row>
    <row r="7" spans="1:6" ht="14.45" customHeight="1">
      <c r="A7" s="92" t="s">
        <v>42</v>
      </c>
      <c r="B7" s="92"/>
      <c r="D7" s="4" t="s">
        <v>29</v>
      </c>
      <c r="F7" s="4" t="s">
        <v>29</v>
      </c>
    </row>
    <row r="8" spans="1:6" ht="21.75" customHeight="1">
      <c r="A8" s="109" t="s">
        <v>42</v>
      </c>
      <c r="B8" s="109"/>
      <c r="D8" s="6">
        <v>0</v>
      </c>
      <c r="F8" s="6">
        <v>0</v>
      </c>
    </row>
    <row r="9" spans="1:6" ht="21.75" customHeight="1">
      <c r="A9" s="111" t="s">
        <v>56</v>
      </c>
      <c r="B9" s="111"/>
      <c r="D9" s="9">
        <v>0</v>
      </c>
      <c r="F9" s="9">
        <v>7882883</v>
      </c>
    </row>
    <row r="10" spans="1:6" s="34" customFormat="1" ht="21.75" customHeight="1">
      <c r="A10" s="112" t="s">
        <v>57</v>
      </c>
      <c r="B10" s="112"/>
      <c r="D10" s="10">
        <v>738594519</v>
      </c>
      <c r="F10" s="10">
        <v>11947768014</v>
      </c>
    </row>
    <row r="11" spans="1:6" s="34" customFormat="1" ht="21.75" customHeight="1">
      <c r="A11" s="108" t="s">
        <v>20</v>
      </c>
      <c r="B11" s="108"/>
      <c r="D11" s="17">
        <v>738594519</v>
      </c>
      <c r="F11" s="17">
        <v>11955650897</v>
      </c>
    </row>
    <row r="12" spans="1:6" s="34" customFormat="1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  <pageSetUpPr fitToPage="1"/>
  </sheetPr>
  <dimension ref="A1:Q18"/>
  <sheetViews>
    <sheetView rightToLeft="1" view="pageBreakPreview" zoomScale="115" zoomScaleNormal="100" zoomScaleSheetLayoutView="115" workbookViewId="0">
      <selection activeCell="E18" sqref="E18"/>
    </sheetView>
  </sheetViews>
  <sheetFormatPr defaultRowHeight="12.75"/>
  <cols>
    <col min="1" max="1" width="44.855468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21.710937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6" max="16" width="13.85546875" bestFit="1" customWidth="1"/>
  </cols>
  <sheetData>
    <row r="1" spans="1:17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7" ht="21.75" customHeight="1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7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7" ht="14.45" customHeight="1"/>
    <row r="5" spans="1:17" ht="14.45" customHeight="1">
      <c r="A5" s="91" t="s">
        <v>61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7" ht="14.45" customHeight="1">
      <c r="A6" s="92" t="s">
        <v>35</v>
      </c>
      <c r="C6" s="92" t="s">
        <v>45</v>
      </c>
      <c r="D6" s="92"/>
      <c r="E6" s="92"/>
      <c r="F6" s="92"/>
      <c r="G6" s="92"/>
      <c r="I6" s="92" t="s">
        <v>46</v>
      </c>
      <c r="J6" s="92"/>
      <c r="K6" s="92"/>
      <c r="L6" s="92"/>
      <c r="M6" s="92"/>
    </row>
    <row r="7" spans="1:17" ht="29.1" customHeight="1">
      <c r="A7" s="92"/>
      <c r="C7" s="11" t="s">
        <v>59</v>
      </c>
      <c r="D7" s="3"/>
      <c r="E7" s="11" t="s">
        <v>58</v>
      </c>
      <c r="F7" s="3"/>
      <c r="G7" s="11" t="s">
        <v>60</v>
      </c>
      <c r="I7" s="11" t="s">
        <v>59</v>
      </c>
      <c r="J7" s="3"/>
      <c r="K7" s="11" t="s">
        <v>58</v>
      </c>
      <c r="L7" s="3"/>
      <c r="M7" s="11" t="s">
        <v>60</v>
      </c>
    </row>
    <row r="8" spans="1:17" s="34" customFormat="1" ht="21.75" customHeight="1">
      <c r="A8" s="14" t="s">
        <v>76</v>
      </c>
      <c r="C8" s="58">
        <v>0</v>
      </c>
      <c r="D8" s="59"/>
      <c r="E8" s="58">
        <v>0</v>
      </c>
      <c r="F8" s="59"/>
      <c r="G8" s="58">
        <v>0</v>
      </c>
      <c r="H8" s="59"/>
      <c r="I8" s="58">
        <v>53330515979</v>
      </c>
      <c r="J8" s="59"/>
      <c r="K8" s="58">
        <v>0</v>
      </c>
      <c r="L8" s="59"/>
      <c r="M8" s="58">
        <v>4708333258</v>
      </c>
      <c r="Q8" s="57"/>
    </row>
    <row r="9" spans="1:17" s="34" customFormat="1" ht="21.75" customHeight="1">
      <c r="A9" s="15" t="s">
        <v>77</v>
      </c>
      <c r="C9" s="44">
        <v>34116</v>
      </c>
      <c r="D9" s="59"/>
      <c r="E9" s="44">
        <v>0</v>
      </c>
      <c r="F9" s="59"/>
      <c r="G9" s="44">
        <v>34116</v>
      </c>
      <c r="H9" s="59"/>
      <c r="I9" s="44">
        <v>120168485</v>
      </c>
      <c r="J9" s="59"/>
      <c r="K9" s="44">
        <v>0</v>
      </c>
      <c r="L9" s="59"/>
      <c r="M9" s="44">
        <v>120168485</v>
      </c>
    </row>
    <row r="10" spans="1:17" s="34" customFormat="1" ht="21.75" customHeight="1">
      <c r="A10" s="16" t="s">
        <v>78</v>
      </c>
      <c r="C10" s="60">
        <v>3621</v>
      </c>
      <c r="D10" s="59"/>
      <c r="E10" s="60">
        <v>0</v>
      </c>
      <c r="F10" s="59"/>
      <c r="G10" s="60">
        <v>3621</v>
      </c>
      <c r="H10" s="59"/>
      <c r="I10" s="60">
        <v>32284</v>
      </c>
      <c r="J10" s="59"/>
      <c r="K10" s="60">
        <v>0</v>
      </c>
      <c r="L10" s="59"/>
      <c r="M10" s="60">
        <v>32284</v>
      </c>
    </row>
    <row r="11" spans="1:17" ht="21.75" customHeight="1">
      <c r="A11" s="8" t="s">
        <v>20</v>
      </c>
      <c r="C11" s="48">
        <f>SUM(C8:C10)</f>
        <v>37737</v>
      </c>
      <c r="D11" s="18"/>
      <c r="E11" s="17">
        <f>SUM(E8:E10)</f>
        <v>0</v>
      </c>
      <c r="F11" s="43"/>
      <c r="G11" s="48">
        <f>SUM(G8:G10)</f>
        <v>37737</v>
      </c>
      <c r="H11" s="18"/>
      <c r="I11" s="48">
        <f>SUM(I8:I10)</f>
        <v>53450716748</v>
      </c>
      <c r="J11" s="18"/>
      <c r="K11" s="17">
        <f>SUM(K8:K10)</f>
        <v>0</v>
      </c>
      <c r="L11" s="18"/>
      <c r="M11" s="17">
        <f>SUM(M8:M10)</f>
        <v>4828534027</v>
      </c>
    </row>
    <row r="16" spans="1:17">
      <c r="A16" s="19"/>
      <c r="M16" s="18"/>
    </row>
    <row r="17" spans="1:1">
      <c r="A17" s="19"/>
    </row>
    <row r="18" spans="1:1">
      <c r="A18" s="1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Zahra Jafari</dc:creator>
  <dc:description/>
  <cp:lastModifiedBy>Soheil Sadegh Zadeh</cp:lastModifiedBy>
  <dcterms:created xsi:type="dcterms:W3CDTF">2025-05-25T08:39:24Z</dcterms:created>
  <dcterms:modified xsi:type="dcterms:W3CDTF">2025-05-26T11:59:23Z</dcterms:modified>
</cp:coreProperties>
</file>