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New folder\"/>
    </mc:Choice>
  </mc:AlternateContent>
  <xr:revisionPtr revIDLastSave="0" documentId="13_ncr:1_{F755D444-C284-4A3F-B697-8C23D241B24B}" xr6:coauthVersionLast="47" xr6:coauthVersionMax="47" xr10:uidLastSave="{00000000-0000-0000-0000-000000000000}"/>
  <bookViews>
    <workbookView xWindow="-120" yWindow="-120" windowWidth="24240" windowHeight="13140" tabRatio="798" xr2:uid="{00000000-000D-0000-FFFF-FFFF00000000}"/>
  </bookViews>
  <sheets>
    <sheet name="0" sheetId="22" r:id="rId1"/>
    <sheet name="صورت وضعیت" sheetId="1" state="hidden" r:id="rId2"/>
    <sheet name="سهام" sheetId="2" r:id="rId3"/>
    <sheet name="اوراق مشتقه" sheetId="3" state="hidden" r:id="rId4"/>
    <sheet name="واحدهای صندوق" sheetId="4" state="hidden" r:id="rId5"/>
    <sheet name="اوراق" sheetId="5" state="hidden" r:id="rId6"/>
    <sheet name="تعدیل قیمت" sheetId="6" state="hidden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state="hidden" r:id="rId11"/>
    <sheet name="درآمد سرمایه گذاری در اوراق به" sheetId="11" state="hidden" r:id="rId12"/>
    <sheet name="مبالغ تخصیصی اوراق" sheetId="12" state="hidden" r:id="rId13"/>
    <sheet name="درآمد سپرده بانکی" sheetId="13" r:id="rId14"/>
    <sheet name="سایر درآمدها" sheetId="14" r:id="rId15"/>
    <sheet name="درآمد سود سهام" sheetId="15" state="hidden" r:id="rId16"/>
    <sheet name="درآمد سود صندوق" sheetId="16" state="hidden" r:id="rId17"/>
    <sheet name="سود اوراق بهادار" sheetId="17" state="hidden" r:id="rId18"/>
    <sheet name="سود سپرده بانکی" sheetId="18" r:id="rId19"/>
    <sheet name="درآمد ناشی از فروش" sheetId="19" r:id="rId20"/>
    <sheet name="درآمد اعمال اختیار" sheetId="20" state="hidden" r:id="rId21"/>
    <sheet name="درآمد ناشی از تغییر قیمت اوراق" sheetId="21" r:id="rId22"/>
  </sheets>
  <definedNames>
    <definedName name="_xlnm.Print_Area" localSheetId="5">اوراق!$A$1:$AM$8</definedName>
    <definedName name="_xlnm.Print_Area" localSheetId="3">'اوراق مشتقه'!$A$1:$AX$15</definedName>
    <definedName name="_xlnm.Print_Area" localSheetId="6">'تعدیل قیمت'!$A$1:$N$8</definedName>
    <definedName name="_xlnm.Print_Area" localSheetId="8">درآمد!$A$1:$J$12</definedName>
    <definedName name="_xlnm.Print_Area" localSheetId="20">'درآمد اعمال اختیار'!$A$1:$Z$8</definedName>
    <definedName name="_xlnm.Print_Area" localSheetId="13">'درآمد سپرده بانکی'!$A$1:$F$11</definedName>
    <definedName name="_xlnm.Print_Area" localSheetId="11">'درآمد سرمایه گذاری در اوراق به'!$A$1:$S$8</definedName>
    <definedName name="_xlnm.Print_Area" localSheetId="9">'درآمد سرمایه گذاری در سهام'!$A$1:$V$11</definedName>
    <definedName name="_xlnm.Print_Area" localSheetId="10">'درآمد سرمایه گذاری در صندوق'!$A$1:$W$8</definedName>
    <definedName name="_xlnm.Print_Area" localSheetId="15">'درآمد سود سهام'!$A$1:$T$7</definedName>
    <definedName name="_xlnm.Print_Area" localSheetId="16">'درآمد سود صندوق'!$A$1:$L$7</definedName>
    <definedName name="_xlnm.Print_Area" localSheetId="21">'درآمد ناشی از تغییر قیمت اوراق'!$A$1:$Q$11</definedName>
    <definedName name="_xlnm.Print_Area" localSheetId="19">'درآمد ناشی از فروش'!$A$1:$Q$10</definedName>
    <definedName name="_xlnm.Print_Area" localSheetId="14">'سایر درآمدها'!$A$1:$F$11</definedName>
    <definedName name="_xlnm.Print_Area" localSheetId="7">سپرده!$A$1:$L$13</definedName>
    <definedName name="_xlnm.Print_Area" localSheetId="2">سهام!$A$1:$AA$12</definedName>
    <definedName name="_xlnm.Print_Area" localSheetId="17">'سود اوراق بهادار'!$A$1:$T$7</definedName>
    <definedName name="_xlnm.Print_Area" localSheetId="18">'سود سپرده بانکی'!$A$1:$M$11</definedName>
    <definedName name="_xlnm.Print_Area" localSheetId="1">'صورت وضعیت'!$A$1:$C$6</definedName>
    <definedName name="_xlnm.Print_Area" localSheetId="12">'مبالغ تخصیصی اوراق'!$A$1:$R$19</definedName>
    <definedName name="_xlnm.Print_Area" localSheetId="4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8" l="1"/>
  <c r="M8" i="18"/>
  <c r="I8" i="19"/>
  <c r="I9" i="19" s="1"/>
  <c r="Q8" i="19"/>
  <c r="J8" i="8"/>
  <c r="F8" i="8"/>
  <c r="J9" i="7"/>
  <c r="AA10" i="2"/>
  <c r="AA9" i="2"/>
  <c r="F9" i="13"/>
  <c r="D9" i="13"/>
  <c r="F9" i="8" s="1"/>
  <c r="T9" i="9"/>
  <c r="J9" i="9"/>
  <c r="J10" i="7"/>
  <c r="J11" i="7"/>
  <c r="I8" i="21"/>
  <c r="I9" i="21" s="1"/>
  <c r="Q8" i="21"/>
  <c r="M9" i="18"/>
  <c r="K9" i="18"/>
  <c r="I9" i="18"/>
  <c r="G9" i="18"/>
  <c r="E9" i="18"/>
  <c r="C9" i="18"/>
  <c r="F10" i="14"/>
  <c r="F10" i="8" s="1"/>
  <c r="J10" i="8" s="1"/>
  <c r="D10" i="14"/>
  <c r="Q9" i="19"/>
  <c r="O9" i="19"/>
  <c r="M9" i="19"/>
  <c r="K9" i="19"/>
  <c r="G9" i="19"/>
  <c r="E9" i="19"/>
  <c r="C9" i="19"/>
  <c r="Q9" i="21"/>
  <c r="O9" i="21"/>
  <c r="M9" i="21"/>
  <c r="K9" i="21"/>
  <c r="G9" i="21"/>
  <c r="E9" i="21"/>
  <c r="C9" i="21"/>
  <c r="T10" i="9"/>
  <c r="R10" i="9"/>
  <c r="P10" i="9"/>
  <c r="J10" i="9"/>
  <c r="H10" i="9"/>
  <c r="F10" i="9"/>
  <c r="H12" i="7"/>
  <c r="F12" i="7"/>
  <c r="D12" i="7"/>
  <c r="F11" i="8" l="1"/>
  <c r="J9" i="8"/>
  <c r="J11" i="8" s="1"/>
  <c r="L10" i="7"/>
  <c r="L11" i="7"/>
  <c r="J12" i="7"/>
  <c r="L9" i="7"/>
  <c r="L12" i="7" s="1"/>
  <c r="Y10" i="2"/>
  <c r="W10" i="2"/>
  <c r="S10" i="2"/>
  <c r="Q10" i="2"/>
  <c r="O10" i="2"/>
  <c r="M10" i="2"/>
  <c r="K10" i="2"/>
  <c r="V9" i="9" l="1"/>
  <c r="V10" i="9" s="1"/>
  <c r="H10" i="8"/>
  <c r="L9" i="9"/>
  <c r="L10" i="9" s="1"/>
  <c r="H8" i="8"/>
  <c r="H11" i="8" s="1"/>
  <c r="H9" i="8"/>
</calcChain>
</file>

<file path=xl/sharedStrings.xml><?xml version="1.0" encoding="utf-8"?>
<sst xmlns="http://schemas.openxmlformats.org/spreadsheetml/2006/main" count="404" uniqueCount="159">
  <si>
    <t>صندوق سرمایه گذاری پشتوانه طلای لیان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</si>
  <si>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</si>
  <si>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</si>
  <si>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</si>
  <si>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</si>
  <si>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</si>
  <si>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</si>
  <si>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</si>
  <si>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</si>
  <si>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</si>
  <si>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</si>
  <si>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</si>
  <si>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</si>
  <si>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</si>
  <si>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</si>
  <si>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</si>
  <si>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</si>
  <si>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</si>
  <si>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</si>
  <si>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</si>
  <si>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</si>
  <si>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</si>
  <si>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</si>
  <si>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</si>
  <si>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</si>
  <si>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</si>
  <si>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</si>
  <si>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</si>
  <si>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</si>
  <si>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</si>
  <si>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</si>
  <si>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</si>
  <si>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</si>
  <si>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</si>
  <si>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</si>
  <si>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</si>
  <si>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</si>
  <si>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</si>
  <si>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</si>
  <si>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</si>
  <si>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</si>
  <si>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</si>
  <si>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</si>
  <si>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</si>
  <si>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</si>
  <si>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</si>
  <si>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</si>
  <si>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</si>
  <si>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</si>
  <si>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</si>
  <si>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</si>
  <si>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</si>
  <si>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</si>
  <si>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</si>
  <si>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</si>
  <si>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</si>
  <si>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</si>
  <si>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</si>
  <si>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</si>
  <si>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</si>
  <si>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</si>
  <si>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</si>
  <si>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</si>
  <si>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</si>
  <si>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</si>
  <si>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</si>
  <si>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</si>
  <si>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</si>
  <si>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</si>
  <si>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</si>
  <si>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</si>
  <si>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</si>
  <si>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</si>
  <si>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</si>
  <si>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</si>
  <si>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</si>
  <si>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</si>
  <si>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</si>
  <si>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</si>
  <si>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</si>
  <si>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</si>
  <si>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</si>
  <si>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</si>
  <si>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</si>
  <si>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</si>
  <si>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</si>
  <si>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</si>
  <si>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</si>
  <si>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</si>
  <si>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</si>
  <si>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</si>
  <si>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</si>
  <si>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</si>
  <si>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</si>
  <si>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</si>
  <si>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</si>
  <si>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</si>
  <si>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</si>
  <si>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</si>
  <si>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</si>
  <si>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</si>
  <si>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</si>
  <si>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</si>
  <si>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</si>
  <si>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</si>
  <si>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</si>
  <si>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</si>
  <si>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</si>
  <si>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</si>
  <si>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</si>
  <si>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</si>
  <si>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</si>
  <si>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</si>
  <si>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</si>
  <si>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</si>
  <si>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</si>
  <si>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</si>
  <si>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</si>
  <si>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</si>
  <si>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</si>
  <si>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</si>
  <si>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</si>
  <si>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</si>
  <si>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</si>
  <si>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</si>
  <si>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</si>
  <si>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</si>
  <si>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</si>
  <si>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</si>
  <si>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</si>
  <si>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</si>
  <si>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</si>
  <si>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</si>
  <si>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</si>
  <si>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</si>
  <si>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</si>
  <si>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</si>
  <si>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</si>
  <si>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</si>
  <si>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</si>
  <si>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</si>
  <si>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</si>
  <si>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</si>
  <si>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</si>
  <si>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</si>
  <si>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</si>
  <si>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</si>
  <si>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</si>
  <si>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</si>
  <si>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</si>
  <si>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</si>
  <si>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</si>
  <si>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</si>
  <si>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</si>
  <si>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</si>
  <si>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سپرده بلند مدت موسسه اعتباری ملل </t>
  </si>
  <si>
    <t xml:space="preserve">موسسه اعتباری ملل </t>
  </si>
  <si>
    <t xml:space="preserve"> مدت بانک ملت</t>
  </si>
  <si>
    <t xml:space="preserve"> بانک خاورمیانه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</si>
</sst>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IRANSans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8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/>
    <xf numFmtId="3" fontId="5" fillId="0" borderId="0" xfId="0" applyNumberFormat="1" applyFont="1" applyFill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165" fontId="0" fillId="0" borderId="0" xfId="1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0" xfId="0" quotePrefix="1" applyFont="1" applyFill="1" applyAlignment="1">
      <alignment horizontal="right" vertical="center"/>
    </xf>
    <xf numFmtId="3" fontId="0" fillId="0" borderId="0" xfId="0" applyNumberFormat="1" applyAlignment="1">
      <alignment horizontal="left"/>
    </xf>
    <xf numFmtId="37" fontId="5" fillId="0" borderId="6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37" fontId="5" fillId="0" borderId="0" xfId="0" applyNumberFormat="1" applyFont="1" applyFill="1" applyBorder="1" applyAlignment="1">
      <alignment horizontal="center" vertical="top"/>
    </xf>
    <xf numFmtId="4" fontId="0" fillId="0" borderId="0" xfId="0" applyNumberForma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7" fontId="5" fillId="0" borderId="4" xfId="0" applyNumberFormat="1" applyFont="1" applyFill="1" applyBorder="1" applyAlignment="1">
      <alignment horizontal="center" vertical="top"/>
    </xf>
    <xf numFmtId="10" fontId="5" fillId="0" borderId="6" xfId="1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top"/>
    </xf>
    <xf numFmtId="10" fontId="5" fillId="0" borderId="0" xfId="1" applyNumberFormat="1" applyFont="1" applyFill="1" applyAlignment="1">
      <alignment horizontal="center" vertical="top"/>
    </xf>
    <xf numFmtId="0" fontId="0" fillId="0" borderId="0" xfId="0" applyFill="1" applyAlignment="1">
      <alignment horizontal="left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0" fontId="0" fillId="0" borderId="0" xfId="0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6" xfId="0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top" indent="1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 indent="1"/>
    </xf>
    <xf numFmtId="0" fontId="5" fillId="0" borderId="0" xfId="0" applyFont="1" applyFill="1" applyAlignment="1">
      <alignment horizontal="right" vertical="top" indent="1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indent="1"/>
    </xf>
  </cellXfs>
  <cellStyles count="3">
    <cellStyle name="Normal" xfId="0" builtinId="0"/>
    <cellStyle name="Normal 2" xfId="2" xr:uid="{999ADE52-204F-4B0E-A916-91748D0D716B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338571</xdr:colOff>
      <xdr:row>18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5D9E91-643C-4037-A4EF-43F6DCFE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2104" y="0"/>
          <a:ext cx="3996171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929B-9378-4543-83A3-001CBCBDB17E}">
  <dimension ref="A20:X22"/>
  <sheetViews>
    <sheetView showGridLines="0" rightToLeft="1" tabSelected="1" view="pageBreakPreview" zoomScaleNormal="100" zoomScaleSheetLayoutView="100" workbookViewId="0">
      <selection activeCell="D24" sqref="D24"/>
    </sheetView>
  </sheetViews>
  <sheetFormatPr defaultRowHeight="15"/>
  <cols>
    <col min="1" max="6" width="9.140625" style="22"/>
    <col min="7" max="7" width="5.5703125" style="22" customWidth="1"/>
    <col min="8" max="16384" width="9.140625" style="22"/>
  </cols>
  <sheetData>
    <row r="20" spans="1:24" ht="26.25">
      <c r="A20" s="63" t="s">
        <v>0</v>
      </c>
      <c r="B20" s="63"/>
      <c r="C20" s="63"/>
      <c r="D20" s="63"/>
      <c r="E20" s="63"/>
      <c r="F20" s="63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26.25">
      <c r="A21" s="63" t="s">
        <v>154</v>
      </c>
      <c r="B21" s="63"/>
      <c r="C21" s="63"/>
      <c r="D21" s="63"/>
      <c r="E21" s="63"/>
      <c r="F21" s="63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30" customHeight="1">
      <c r="A22" s="63" t="s">
        <v>2</v>
      </c>
      <c r="B22" s="63"/>
      <c r="C22" s="63"/>
      <c r="D22" s="63"/>
      <c r="E22" s="63"/>
      <c r="F22" s="63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</sheetData>
  <mergeCells count="3">
    <mergeCell ref="A20:F20"/>
    <mergeCell ref="A21:F21"/>
    <mergeCell ref="A22:F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7"/>
  <sheetViews>
    <sheetView rightToLeft="1" view="pageBreakPreview" zoomScale="111" zoomScaleNormal="100" zoomScaleSheetLayoutView="111" workbookViewId="0">
      <selection activeCell="V9" sqref="V9"/>
    </sheetView>
  </sheetViews>
  <sheetFormatPr defaultRowHeight="12.75"/>
  <cols>
    <col min="1" max="1" width="5.140625" customWidth="1"/>
    <col min="2" max="2" width="21" customWidth="1"/>
    <col min="3" max="3" width="1.28515625" customWidth="1"/>
    <col min="4" max="4" width="19.28515625" customWidth="1"/>
    <col min="5" max="5" width="1.28515625" customWidth="1"/>
    <col min="6" max="6" width="20.85546875" customWidth="1"/>
    <col min="7" max="7" width="1.28515625" customWidth="1"/>
    <col min="8" max="8" width="19.28515625" customWidth="1"/>
    <col min="9" max="9" width="1.28515625" customWidth="1"/>
    <col min="10" max="10" width="19.140625" customWidth="1"/>
    <col min="11" max="11" width="1.28515625" customWidth="1"/>
    <col min="12" max="12" width="19.5703125" customWidth="1"/>
    <col min="13" max="13" width="1.28515625" customWidth="1"/>
    <col min="14" max="14" width="16.7109375" customWidth="1"/>
    <col min="15" max="15" width="1.28515625" customWidth="1"/>
    <col min="16" max="16" width="21" customWidth="1"/>
    <col min="17" max="17" width="1.28515625" customWidth="1"/>
    <col min="18" max="18" width="18.85546875" customWidth="1"/>
    <col min="19" max="19" width="1.28515625" customWidth="1"/>
    <col min="20" max="20" width="21.28515625" customWidth="1"/>
    <col min="21" max="21" width="1.28515625" customWidth="1"/>
    <col min="22" max="22" width="23.7109375" customWidth="1"/>
  </cols>
  <sheetData>
    <row r="1" spans="1:22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5" customHeight="1"/>
    <row r="5" spans="1:22" ht="14.45" customHeight="1">
      <c r="A5" s="1" t="s">
        <v>75</v>
      </c>
      <c r="B5" s="70" t="s">
        <v>76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ht="14.45" customHeight="1">
      <c r="D6" s="67" t="s">
        <v>77</v>
      </c>
      <c r="E6" s="67"/>
      <c r="F6" s="67"/>
      <c r="G6" s="67"/>
      <c r="H6" s="67"/>
      <c r="I6" s="67"/>
      <c r="J6" s="67"/>
      <c r="K6" s="67"/>
      <c r="L6" s="67"/>
      <c r="M6" s="12"/>
      <c r="N6" s="67" t="s">
        <v>78</v>
      </c>
      <c r="O6" s="67"/>
      <c r="P6" s="67"/>
      <c r="Q6" s="67"/>
      <c r="R6" s="67"/>
      <c r="S6" s="67"/>
      <c r="T6" s="67"/>
      <c r="U6" s="67"/>
      <c r="V6" s="67"/>
    </row>
    <row r="7" spans="1:22" ht="14.45" customHeight="1">
      <c r="D7" s="13"/>
      <c r="E7" s="13"/>
      <c r="F7" s="13"/>
      <c r="G7" s="13"/>
      <c r="H7" s="13"/>
      <c r="I7" s="13"/>
      <c r="J7" s="69" t="s">
        <v>20</v>
      </c>
      <c r="K7" s="69"/>
      <c r="L7" s="69"/>
      <c r="M7" s="12"/>
      <c r="N7" s="13"/>
      <c r="O7" s="13"/>
      <c r="P7" s="13"/>
      <c r="Q7" s="13"/>
      <c r="R7" s="13"/>
      <c r="S7" s="13"/>
      <c r="T7" s="69" t="s">
        <v>20</v>
      </c>
      <c r="U7" s="69"/>
      <c r="V7" s="69"/>
    </row>
    <row r="8" spans="1:22" ht="14.45" customHeight="1">
      <c r="A8" s="67" t="s">
        <v>79</v>
      </c>
      <c r="B8" s="67"/>
      <c r="D8" s="2" t="s">
        <v>80</v>
      </c>
      <c r="E8" s="12"/>
      <c r="F8" s="2" t="s">
        <v>81</v>
      </c>
      <c r="G8" s="12"/>
      <c r="H8" s="2" t="s">
        <v>82</v>
      </c>
      <c r="I8" s="12"/>
      <c r="J8" s="4" t="s">
        <v>59</v>
      </c>
      <c r="K8" s="13"/>
      <c r="L8" s="4" t="s">
        <v>67</v>
      </c>
      <c r="M8" s="12"/>
      <c r="N8" s="2" t="s">
        <v>80</v>
      </c>
      <c r="O8" s="12"/>
      <c r="P8" s="2" t="s">
        <v>81</v>
      </c>
      <c r="Q8" s="12"/>
      <c r="R8" s="2" t="s">
        <v>82</v>
      </c>
      <c r="S8" s="12"/>
      <c r="T8" s="4" t="s">
        <v>59</v>
      </c>
      <c r="U8" s="13"/>
      <c r="V8" s="4" t="s">
        <v>67</v>
      </c>
    </row>
    <row r="9" spans="1:22" ht="21.75" customHeight="1">
      <c r="A9" s="68" t="s">
        <v>83</v>
      </c>
      <c r="B9" s="68"/>
      <c r="D9" s="15">
        <v>0</v>
      </c>
      <c r="E9" s="12"/>
      <c r="F9" s="15">
        <v>60251592179</v>
      </c>
      <c r="G9" s="12"/>
      <c r="H9" s="15">
        <v>2499990237</v>
      </c>
      <c r="I9" s="12"/>
      <c r="J9" s="15">
        <f>F9+H9</f>
        <v>62751582416</v>
      </c>
      <c r="K9" s="12"/>
      <c r="L9" s="38">
        <f>J9/درآمد!F11</f>
        <v>0.91310438300042096</v>
      </c>
      <c r="M9" s="12"/>
      <c r="N9" s="15">
        <v>0</v>
      </c>
      <c r="O9" s="12"/>
      <c r="P9" s="27">
        <v>60251592179</v>
      </c>
      <c r="Q9" s="12"/>
      <c r="R9" s="15">
        <v>2499990237</v>
      </c>
      <c r="S9" s="12"/>
      <c r="T9" s="15">
        <f>P9+R9</f>
        <v>62751582416</v>
      </c>
      <c r="U9" s="12"/>
      <c r="V9" s="40">
        <f>T9/درآمد!F11</f>
        <v>0.91310438300042096</v>
      </c>
    </row>
    <row r="10" spans="1:22" ht="21.75" customHeight="1" thickBot="1">
      <c r="A10" s="73" t="s">
        <v>20</v>
      </c>
      <c r="B10" s="73"/>
      <c r="D10" s="16">
        <v>0</v>
      </c>
      <c r="E10" s="12"/>
      <c r="F10" s="16">
        <f>SUM(F9)</f>
        <v>60251592179</v>
      </c>
      <c r="G10" s="12"/>
      <c r="H10" s="16">
        <f>SUM(H9)</f>
        <v>2499990237</v>
      </c>
      <c r="I10" s="12"/>
      <c r="J10" s="16">
        <f>SUM(J9)</f>
        <v>62751582416</v>
      </c>
      <c r="K10" s="12"/>
      <c r="L10" s="39">
        <f>SUM(L9)</f>
        <v>0.91310438300042096</v>
      </c>
      <c r="M10" s="12"/>
      <c r="N10" s="16">
        <v>0</v>
      </c>
      <c r="O10" s="12"/>
      <c r="P10" s="16">
        <f>SUM(P9)</f>
        <v>60251592179</v>
      </c>
      <c r="Q10" s="12"/>
      <c r="R10" s="16">
        <f>SUM(R9)</f>
        <v>2499990237</v>
      </c>
      <c r="S10" s="12"/>
      <c r="T10" s="16">
        <f>SUM(T9)</f>
        <v>62751582416</v>
      </c>
      <c r="U10" s="12"/>
      <c r="V10" s="41">
        <f>SUM(V9)</f>
        <v>0.91310438300042096</v>
      </c>
    </row>
    <row r="11" spans="1:22" ht="13.5" thickTop="1"/>
    <row r="15" spans="1:22">
      <c r="J15" s="46"/>
    </row>
    <row r="17" spans="10:10">
      <c r="J17" s="46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5" customHeight="1"/>
    <row r="5" spans="1:22" ht="14.45" customHeight="1">
      <c r="A5" s="1" t="s">
        <v>84</v>
      </c>
      <c r="B5" s="70" t="s">
        <v>85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ht="14.45" customHeight="1">
      <c r="D6" s="67" t="s">
        <v>77</v>
      </c>
      <c r="E6" s="67"/>
      <c r="F6" s="67"/>
      <c r="G6" s="67"/>
      <c r="H6" s="67"/>
      <c r="I6" s="67"/>
      <c r="J6" s="67"/>
      <c r="K6" s="67"/>
      <c r="L6" s="67"/>
      <c r="N6" s="67" t="s">
        <v>78</v>
      </c>
      <c r="O6" s="67"/>
      <c r="P6" s="67"/>
      <c r="Q6" s="67"/>
      <c r="R6" s="67"/>
      <c r="S6" s="67"/>
      <c r="T6" s="67"/>
      <c r="U6" s="67"/>
      <c r="V6" s="67"/>
    </row>
    <row r="7" spans="1:22" ht="14.45" customHeight="1">
      <c r="D7" s="3"/>
      <c r="E7" s="3"/>
      <c r="F7" s="3"/>
      <c r="G7" s="3"/>
      <c r="H7" s="3"/>
      <c r="I7" s="3"/>
      <c r="J7" s="69" t="s">
        <v>20</v>
      </c>
      <c r="K7" s="69"/>
      <c r="L7" s="69"/>
      <c r="N7" s="3"/>
      <c r="O7" s="3"/>
      <c r="P7" s="3"/>
      <c r="Q7" s="3"/>
      <c r="R7" s="3"/>
      <c r="S7" s="3"/>
      <c r="T7" s="69" t="s">
        <v>20</v>
      </c>
      <c r="U7" s="69"/>
      <c r="V7" s="69"/>
    </row>
    <row r="8" spans="1:22" ht="14.45" customHeight="1">
      <c r="A8" s="67" t="s">
        <v>37</v>
      </c>
      <c r="B8" s="67"/>
      <c r="D8" s="2" t="s">
        <v>86</v>
      </c>
      <c r="F8" s="2" t="s">
        <v>81</v>
      </c>
      <c r="H8" s="2" t="s">
        <v>82</v>
      </c>
      <c r="J8" s="4" t="s">
        <v>59</v>
      </c>
      <c r="K8" s="3"/>
      <c r="L8" s="4" t="s">
        <v>67</v>
      </c>
      <c r="N8" s="2" t="s">
        <v>86</v>
      </c>
      <c r="P8" s="2" t="s">
        <v>81</v>
      </c>
      <c r="R8" s="2" t="s">
        <v>82</v>
      </c>
      <c r="T8" s="4" t="s">
        <v>59</v>
      </c>
      <c r="U8" s="3"/>
      <c r="V8" s="4" t="s">
        <v>67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/>
    <row r="5" spans="1:18" ht="14.45" customHeight="1">
      <c r="A5" s="1" t="s">
        <v>87</v>
      </c>
      <c r="B5" s="70" t="s">
        <v>88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D6" s="67" t="s">
        <v>77</v>
      </c>
      <c r="E6" s="67"/>
      <c r="F6" s="67"/>
      <c r="G6" s="67"/>
      <c r="H6" s="67"/>
      <c r="I6" s="67"/>
      <c r="J6" s="67"/>
      <c r="L6" s="67" t="s">
        <v>78</v>
      </c>
      <c r="M6" s="67"/>
      <c r="N6" s="67"/>
      <c r="O6" s="67"/>
      <c r="P6" s="67"/>
      <c r="Q6" s="67"/>
      <c r="R6" s="67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67" t="s">
        <v>89</v>
      </c>
      <c r="B8" s="67"/>
      <c r="D8" s="2" t="s">
        <v>90</v>
      </c>
      <c r="F8" s="2" t="s">
        <v>81</v>
      </c>
      <c r="H8" s="2" t="s">
        <v>82</v>
      </c>
      <c r="J8" s="2" t="s">
        <v>20</v>
      </c>
      <c r="L8" s="2" t="s">
        <v>90</v>
      </c>
      <c r="N8" s="2" t="s">
        <v>81</v>
      </c>
      <c r="P8" s="2" t="s">
        <v>82</v>
      </c>
      <c r="R8" s="2" t="s">
        <v>20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4.45" customHeight="1"/>
    <row r="5" spans="1:17" ht="14.45" customHeight="1">
      <c r="A5" s="1" t="s">
        <v>91</v>
      </c>
      <c r="B5" s="70" t="s">
        <v>92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29.1" customHeight="1">
      <c r="M6" s="82" t="s">
        <v>93</v>
      </c>
      <c r="Q6" s="82" t="s">
        <v>94</v>
      </c>
    </row>
    <row r="7" spans="1:17" ht="14.45" customHeight="1">
      <c r="A7" s="67" t="s">
        <v>95</v>
      </c>
      <c r="B7" s="67"/>
      <c r="D7" s="2" t="s">
        <v>96</v>
      </c>
      <c r="F7" s="2" t="s">
        <v>97</v>
      </c>
      <c r="H7" s="2" t="s">
        <v>31</v>
      </c>
      <c r="J7" s="67" t="s">
        <v>98</v>
      </c>
      <c r="K7" s="67"/>
      <c r="M7" s="82"/>
      <c r="O7" s="2" t="s">
        <v>99</v>
      </c>
      <c r="Q7" s="82"/>
    </row>
    <row r="8" spans="1:17" ht="14.45" customHeight="1">
      <c r="A8" s="69" t="s">
        <v>100</v>
      </c>
      <c r="B8" s="83"/>
      <c r="D8" s="69" t="s">
        <v>101</v>
      </c>
      <c r="F8" s="4" t="s">
        <v>102</v>
      </c>
      <c r="H8" s="3"/>
      <c r="J8" s="3"/>
      <c r="K8" s="3"/>
      <c r="M8" s="3"/>
      <c r="O8" s="3"/>
      <c r="Q8" s="3"/>
    </row>
    <row r="9" spans="1:17" ht="14.45" customHeight="1">
      <c r="A9" s="67"/>
      <c r="B9" s="67"/>
      <c r="D9" s="67"/>
      <c r="F9" s="4" t="s">
        <v>103</v>
      </c>
    </row>
    <row r="10" spans="1:17" ht="14.45" customHeight="1">
      <c r="A10" s="69" t="s">
        <v>100</v>
      </c>
      <c r="B10" s="83"/>
      <c r="D10" s="69" t="s">
        <v>104</v>
      </c>
      <c r="F10" s="4" t="s">
        <v>102</v>
      </c>
    </row>
    <row r="11" spans="1:17" ht="14.45" customHeight="1">
      <c r="A11" s="67"/>
      <c r="B11" s="67"/>
      <c r="D11" s="67"/>
      <c r="F11" s="4" t="s">
        <v>105</v>
      </c>
    </row>
    <row r="12" spans="1:17" ht="65.45" customHeight="1">
      <c r="A12" s="79" t="s">
        <v>106</v>
      </c>
      <c r="B12" s="79"/>
      <c r="D12" s="8" t="s">
        <v>107</v>
      </c>
      <c r="F12" s="4" t="s">
        <v>108</v>
      </c>
    </row>
    <row r="13" spans="1:17" ht="14.45" customHeight="1">
      <c r="A13" s="79" t="s">
        <v>109</v>
      </c>
      <c r="B13" s="80"/>
      <c r="D13" s="79" t="s">
        <v>109</v>
      </c>
      <c r="F13" s="4" t="s">
        <v>110</v>
      </c>
    </row>
    <row r="14" spans="1:17" ht="14.45" customHeight="1">
      <c r="A14" s="81"/>
      <c r="B14" s="81"/>
      <c r="D14" s="81"/>
      <c r="F14" s="4" t="s">
        <v>111</v>
      </c>
    </row>
    <row r="15" spans="1:17" ht="14.45" customHeight="1">
      <c r="A15" s="81"/>
      <c r="B15" s="81"/>
      <c r="D15" s="81"/>
      <c r="F15" s="4" t="s">
        <v>112</v>
      </c>
    </row>
    <row r="16" spans="1:17" ht="14.45" customHeight="1">
      <c r="A16" s="82"/>
      <c r="B16" s="82"/>
      <c r="D16" s="82"/>
      <c r="F16" s="4" t="s">
        <v>113</v>
      </c>
    </row>
    <row r="17" spans="1:10" ht="14.45" customHeight="1">
      <c r="A17" s="3"/>
      <c r="B17" s="3"/>
      <c r="D17" s="3"/>
      <c r="F17" s="3"/>
    </row>
    <row r="18" spans="1:10" ht="14.45" customHeight="1">
      <c r="A18" s="67" t="s">
        <v>114</v>
      </c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="98" zoomScaleNormal="100" zoomScaleSheetLayoutView="98" workbookViewId="0">
      <selection activeCell="F8" sqref="F8"/>
    </sheetView>
  </sheetViews>
  <sheetFormatPr defaultRowHeight="12.75"/>
  <cols>
    <col min="1" max="1" width="7.710937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64" t="s">
        <v>0</v>
      </c>
      <c r="B1" s="64"/>
      <c r="C1" s="64"/>
      <c r="D1" s="64"/>
      <c r="E1" s="64"/>
      <c r="F1" s="64"/>
    </row>
    <row r="2" spans="1:6" ht="21.75" customHeight="1">
      <c r="A2" s="64" t="s">
        <v>62</v>
      </c>
      <c r="B2" s="64"/>
      <c r="C2" s="64"/>
      <c r="D2" s="64"/>
      <c r="E2" s="64"/>
      <c r="F2" s="64"/>
    </row>
    <row r="3" spans="1:6" ht="21.75" customHeight="1">
      <c r="A3" s="64" t="s">
        <v>2</v>
      </c>
      <c r="B3" s="64"/>
      <c r="C3" s="64"/>
      <c r="D3" s="64"/>
      <c r="E3" s="64"/>
      <c r="F3" s="64"/>
    </row>
    <row r="4" spans="1:6" ht="14.45" customHeight="1"/>
    <row r="5" spans="1:6" ht="21" customHeight="1">
      <c r="A5" s="45" t="s">
        <v>84</v>
      </c>
      <c r="B5" s="70" t="s">
        <v>115</v>
      </c>
      <c r="C5" s="70"/>
      <c r="D5" s="70"/>
      <c r="E5" s="70"/>
      <c r="F5" s="70"/>
    </row>
    <row r="6" spans="1:6" ht="18" customHeight="1">
      <c r="D6" s="51" t="s">
        <v>77</v>
      </c>
      <c r="F6" s="51" t="s">
        <v>78</v>
      </c>
    </row>
    <row r="7" spans="1:6" ht="39.75" customHeight="1">
      <c r="A7" s="67" t="s">
        <v>116</v>
      </c>
      <c r="B7" s="67"/>
      <c r="D7" s="8" t="s">
        <v>117</v>
      </c>
      <c r="F7" s="8" t="s">
        <v>117</v>
      </c>
    </row>
    <row r="8" spans="1:6" ht="21.75" customHeight="1">
      <c r="A8" s="68" t="s">
        <v>155</v>
      </c>
      <c r="B8" s="68"/>
      <c r="D8" s="42">
        <v>980039306</v>
      </c>
      <c r="E8" s="18"/>
      <c r="F8" s="42">
        <v>4747380890</v>
      </c>
    </row>
    <row r="9" spans="1:6" ht="21.75" customHeight="1">
      <c r="A9" s="73" t="s">
        <v>20</v>
      </c>
      <c r="B9" s="73"/>
      <c r="D9" s="30">
        <f>SUM(D8)</f>
        <v>980039306</v>
      </c>
      <c r="E9" s="18"/>
      <c r="F9" s="30">
        <f>SUM(F8)</f>
        <v>4747380890</v>
      </c>
    </row>
    <row r="13" spans="1:6">
      <c r="F13" s="46"/>
    </row>
    <row r="14" spans="1:6">
      <c r="D14" s="61"/>
    </row>
  </sheetData>
  <mergeCells count="7">
    <mergeCell ref="A7:B7"/>
    <mergeCell ref="A8:B8"/>
    <mergeCell ref="A9:B9"/>
    <mergeCell ref="A1:F1"/>
    <mergeCell ref="A2:F2"/>
    <mergeCell ref="A3:F3"/>
    <mergeCell ref="B5:F5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17" zoomScaleNormal="100" zoomScaleSheetLayoutView="117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64" t="s">
        <v>0</v>
      </c>
      <c r="B1" s="64"/>
      <c r="C1" s="64"/>
      <c r="D1" s="64"/>
      <c r="E1" s="64"/>
      <c r="F1" s="64"/>
    </row>
    <row r="2" spans="1:6" ht="21.75" customHeight="1">
      <c r="A2" s="64" t="s">
        <v>62</v>
      </c>
      <c r="B2" s="64"/>
      <c r="C2" s="64"/>
      <c r="D2" s="64"/>
      <c r="E2" s="64"/>
      <c r="F2" s="64"/>
    </row>
    <row r="3" spans="1:6" ht="21.75" customHeight="1">
      <c r="A3" s="64" t="s">
        <v>2</v>
      </c>
      <c r="B3" s="64"/>
      <c r="C3" s="64"/>
      <c r="D3" s="64"/>
      <c r="E3" s="64"/>
      <c r="F3" s="64"/>
    </row>
    <row r="4" spans="1:6" ht="14.45" customHeight="1"/>
    <row r="5" spans="1:6" ht="21" customHeight="1">
      <c r="A5" s="45" t="s">
        <v>87</v>
      </c>
      <c r="B5" s="70" t="s">
        <v>74</v>
      </c>
      <c r="C5" s="70"/>
      <c r="D5" s="70"/>
      <c r="E5" s="70"/>
      <c r="F5" s="70"/>
    </row>
    <row r="6" spans="1:6" ht="14.45" customHeight="1">
      <c r="D6" s="2" t="s">
        <v>77</v>
      </c>
      <c r="E6" s="12"/>
      <c r="F6" s="2" t="s">
        <v>9</v>
      </c>
    </row>
    <row r="7" spans="1:6" ht="14.45" customHeight="1">
      <c r="A7" s="67" t="s">
        <v>74</v>
      </c>
      <c r="B7" s="67"/>
      <c r="D7" s="4" t="s">
        <v>59</v>
      </c>
      <c r="E7" s="12"/>
      <c r="F7" s="4" t="s">
        <v>59</v>
      </c>
    </row>
    <row r="8" spans="1:6" ht="21.75" customHeight="1">
      <c r="A8" s="77" t="s">
        <v>118</v>
      </c>
      <c r="B8" s="77"/>
      <c r="D8" s="23">
        <v>0</v>
      </c>
      <c r="E8" s="12"/>
      <c r="F8" s="23">
        <v>7882883</v>
      </c>
    </row>
    <row r="9" spans="1:6" ht="21.75" customHeight="1">
      <c r="A9" s="78" t="s">
        <v>119</v>
      </c>
      <c r="B9" s="78"/>
      <c r="D9" s="24">
        <v>4983834790</v>
      </c>
      <c r="E9" s="12"/>
      <c r="F9" s="24">
        <v>4983834790</v>
      </c>
    </row>
    <row r="10" spans="1:6" ht="21.75" customHeight="1">
      <c r="A10" s="73" t="s">
        <v>20</v>
      </c>
      <c r="B10" s="73"/>
      <c r="D10" s="16">
        <f>SUM(D8:D9)</f>
        <v>4983834790</v>
      </c>
      <c r="E10" s="12"/>
      <c r="F10" s="16">
        <f>SUM(F8:F9)</f>
        <v>4991717673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5" customHeight="1"/>
    <row r="5" spans="1:19" ht="14.45" customHeight="1">
      <c r="A5" s="70" t="s">
        <v>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4.45" customHeight="1">
      <c r="A6" s="67" t="s">
        <v>22</v>
      </c>
      <c r="C6" s="67" t="s">
        <v>120</v>
      </c>
      <c r="D6" s="67"/>
      <c r="E6" s="67"/>
      <c r="F6" s="67"/>
      <c r="G6" s="67"/>
      <c r="I6" s="67" t="s">
        <v>77</v>
      </c>
      <c r="J6" s="67"/>
      <c r="K6" s="67"/>
      <c r="L6" s="67"/>
      <c r="M6" s="67"/>
      <c r="O6" s="67" t="s">
        <v>78</v>
      </c>
      <c r="P6" s="67"/>
      <c r="Q6" s="67"/>
      <c r="R6" s="67"/>
      <c r="S6" s="67"/>
    </row>
    <row r="7" spans="1:19" ht="29.1" customHeight="1">
      <c r="A7" s="67"/>
      <c r="C7" s="8" t="s">
        <v>121</v>
      </c>
      <c r="D7" s="3"/>
      <c r="E7" s="8" t="s">
        <v>122</v>
      </c>
      <c r="F7" s="3"/>
      <c r="G7" s="8" t="s">
        <v>123</v>
      </c>
      <c r="I7" s="8" t="s">
        <v>124</v>
      </c>
      <c r="J7" s="3"/>
      <c r="K7" s="8" t="s">
        <v>125</v>
      </c>
      <c r="L7" s="3"/>
      <c r="M7" s="8" t="s">
        <v>126</v>
      </c>
      <c r="O7" s="8" t="s">
        <v>124</v>
      </c>
      <c r="P7" s="3"/>
      <c r="Q7" s="8" t="s">
        <v>125</v>
      </c>
      <c r="R7" s="3"/>
      <c r="S7" s="8" t="s">
        <v>126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4.45" customHeight="1"/>
    <row r="5" spans="1:11" ht="14.45" customHeight="1">
      <c r="A5" s="70" t="s">
        <v>86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4.45" customHeight="1">
      <c r="I6" s="2" t="s">
        <v>77</v>
      </c>
      <c r="K6" s="2" t="s">
        <v>78</v>
      </c>
    </row>
    <row r="7" spans="1:11" ht="29.1" customHeight="1">
      <c r="A7" s="2" t="s">
        <v>127</v>
      </c>
      <c r="C7" s="7" t="s">
        <v>128</v>
      </c>
      <c r="E7" s="7" t="s">
        <v>129</v>
      </c>
      <c r="G7" s="7" t="s">
        <v>130</v>
      </c>
      <c r="I7" s="8" t="s">
        <v>131</v>
      </c>
      <c r="K7" s="8" t="s">
        <v>131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5" customHeight="1"/>
    <row r="5" spans="1:19" ht="14.45" customHeight="1">
      <c r="A5" s="70" t="s">
        <v>132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4.45" customHeight="1">
      <c r="A6" s="67" t="s">
        <v>65</v>
      </c>
      <c r="I6" s="67" t="s">
        <v>77</v>
      </c>
      <c r="J6" s="67"/>
      <c r="K6" s="67"/>
      <c r="L6" s="67"/>
      <c r="M6" s="67"/>
      <c r="O6" s="67" t="s">
        <v>78</v>
      </c>
      <c r="P6" s="67"/>
      <c r="Q6" s="67"/>
      <c r="R6" s="67"/>
      <c r="S6" s="67"/>
    </row>
    <row r="7" spans="1:19" ht="29.1" customHeight="1">
      <c r="A7" s="67"/>
      <c r="C7" s="7" t="s">
        <v>133</v>
      </c>
      <c r="E7" s="7" t="s">
        <v>47</v>
      </c>
      <c r="G7" s="7" t="s">
        <v>134</v>
      </c>
      <c r="I7" s="8" t="s">
        <v>135</v>
      </c>
      <c r="J7" s="3"/>
      <c r="K7" s="8" t="s">
        <v>125</v>
      </c>
      <c r="L7" s="3"/>
      <c r="M7" s="8" t="s">
        <v>136</v>
      </c>
      <c r="O7" s="8" t="s">
        <v>135</v>
      </c>
      <c r="P7" s="3"/>
      <c r="Q7" s="8" t="s">
        <v>125</v>
      </c>
      <c r="R7" s="3"/>
      <c r="S7" s="8" t="s">
        <v>136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5"/>
  <sheetViews>
    <sheetView rightToLeft="1" view="pageBreakPreview" zoomScale="111" zoomScaleNormal="100" zoomScaleSheetLayoutView="111" workbookViewId="0">
      <selection activeCell="A8" sqref="A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4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4.5703125" customWidth="1"/>
    <col min="12" max="12" width="0.5703125" customWidth="1"/>
    <col min="13" max="13" width="18.85546875" customWidth="1"/>
    <col min="15" max="15" width="11.140625" bestFit="1" customWidth="1"/>
    <col min="16" max="16" width="10.140625" bestFit="1" customWidth="1"/>
    <col min="18" max="18" width="12.7109375" bestFit="1" customWidth="1"/>
  </cols>
  <sheetData>
    <row r="1" spans="1:19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9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9" ht="14.45" customHeight="1"/>
    <row r="5" spans="1:19" ht="21.75" customHeight="1">
      <c r="A5" s="84" t="s">
        <v>137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9" ht="14.45" customHeight="1">
      <c r="A6" s="67" t="s">
        <v>65</v>
      </c>
      <c r="C6" s="67" t="s">
        <v>77</v>
      </c>
      <c r="D6" s="67"/>
      <c r="E6" s="67"/>
      <c r="F6" s="67"/>
      <c r="G6" s="67"/>
      <c r="I6" s="67" t="s">
        <v>78</v>
      </c>
      <c r="J6" s="67"/>
      <c r="K6" s="67"/>
      <c r="L6" s="67"/>
      <c r="M6" s="67"/>
    </row>
    <row r="7" spans="1:19" ht="20.25" customHeight="1">
      <c r="A7" s="67"/>
      <c r="C7" s="8" t="s">
        <v>135</v>
      </c>
      <c r="D7" s="3"/>
      <c r="E7" s="8" t="s">
        <v>125</v>
      </c>
      <c r="F7" s="3"/>
      <c r="G7" s="8" t="s">
        <v>136</v>
      </c>
      <c r="I7" s="8" t="s">
        <v>135</v>
      </c>
      <c r="J7" s="3"/>
      <c r="K7" s="8" t="s">
        <v>125</v>
      </c>
      <c r="L7" s="3"/>
      <c r="M7" s="8" t="s">
        <v>136</v>
      </c>
    </row>
    <row r="8" spans="1:19" ht="21.75" customHeight="1">
      <c r="A8" s="5" t="s">
        <v>155</v>
      </c>
      <c r="C8" s="42">
        <v>980039306</v>
      </c>
      <c r="D8" s="62"/>
      <c r="E8" s="42">
        <v>6461465</v>
      </c>
      <c r="F8" s="62"/>
      <c r="G8" s="42">
        <f>C8+E8</f>
        <v>986500771</v>
      </c>
      <c r="H8" s="62"/>
      <c r="I8" s="42">
        <v>4747380890</v>
      </c>
      <c r="J8" s="62"/>
      <c r="K8" s="42">
        <v>7704480</v>
      </c>
      <c r="L8" s="18"/>
      <c r="M8" s="42">
        <f>I8-K8</f>
        <v>4739676410</v>
      </c>
      <c r="O8" s="46"/>
      <c r="P8" s="46"/>
      <c r="R8" s="46"/>
      <c r="S8" s="46"/>
    </row>
    <row r="9" spans="1:19" ht="21.75" customHeight="1">
      <c r="A9" s="6" t="s">
        <v>20</v>
      </c>
      <c r="C9" s="30">
        <f>SUM(C8)</f>
        <v>980039306</v>
      </c>
      <c r="D9" s="18"/>
      <c r="E9" s="30">
        <f>SUM(E8)</f>
        <v>6461465</v>
      </c>
      <c r="F9" s="18"/>
      <c r="G9" s="30">
        <f>SUM(G8)</f>
        <v>986500771</v>
      </c>
      <c r="H9" s="18"/>
      <c r="I9" s="30">
        <f>SUM(I8)</f>
        <v>4747380890</v>
      </c>
      <c r="J9" s="18"/>
      <c r="K9" s="30">
        <f>SUM(K8)</f>
        <v>7704480</v>
      </c>
      <c r="L9" s="18"/>
      <c r="M9" s="30">
        <f>SUM(M8)</f>
        <v>4739676410</v>
      </c>
    </row>
    <row r="11" spans="1:19">
      <c r="K11" s="48"/>
    </row>
    <row r="13" spans="1:19">
      <c r="G13" s="46"/>
    </row>
    <row r="15" spans="1:19">
      <c r="G15" s="4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4" t="s">
        <v>0</v>
      </c>
      <c r="B1" s="64"/>
      <c r="C1" s="64"/>
    </row>
    <row r="2" spans="1:3" ht="21.75" customHeight="1">
      <c r="A2" s="64" t="s">
        <v>1</v>
      </c>
      <c r="B2" s="64"/>
      <c r="C2" s="64"/>
    </row>
    <row r="3" spans="1:3" ht="21.75" customHeight="1">
      <c r="A3" s="64" t="s">
        <v>2</v>
      </c>
      <c r="B3" s="64"/>
      <c r="C3" s="64"/>
    </row>
    <row r="4" spans="1:3" ht="7.35" customHeight="1"/>
    <row r="5" spans="1:3" ht="123.6" customHeight="1">
      <c r="B5" s="65"/>
    </row>
    <row r="6" spans="1:3" ht="123.6" customHeight="1">
      <c r="B6" s="6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5"/>
  <sheetViews>
    <sheetView rightToLeft="1" view="pageBreakPreview" zoomScale="98" zoomScaleNormal="100" zoomScaleSheetLayoutView="98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4.85546875" customWidth="1"/>
    <col min="6" max="6" width="1.28515625" customWidth="1"/>
    <col min="7" max="7" width="19.7109375" customWidth="1"/>
    <col min="8" max="8" width="1.28515625" customWidth="1"/>
    <col min="9" max="9" width="25.85546875" customWidth="1"/>
    <col min="10" max="10" width="1.28515625" customWidth="1"/>
    <col min="11" max="11" width="10.42578125" customWidth="1"/>
    <col min="12" max="12" width="1.28515625" customWidth="1"/>
    <col min="13" max="13" width="19.7109375" customWidth="1"/>
    <col min="14" max="14" width="1.28515625" customWidth="1"/>
    <col min="15" max="15" width="21" customWidth="1"/>
    <col min="16" max="16" width="1.28515625" customWidth="1"/>
    <col min="17" max="17" width="24.5703125" customWidth="1"/>
  </cols>
  <sheetData>
    <row r="1" spans="1:17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4.45" customHeight="1"/>
    <row r="5" spans="1:17" ht="20.25" customHeight="1">
      <c r="A5" s="84" t="s">
        <v>138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ht="14.45" customHeight="1">
      <c r="A6" s="67" t="s">
        <v>65</v>
      </c>
      <c r="C6" s="67" t="s">
        <v>77</v>
      </c>
      <c r="D6" s="67"/>
      <c r="E6" s="67"/>
      <c r="F6" s="67"/>
      <c r="G6" s="67"/>
      <c r="H6" s="67"/>
      <c r="I6" s="67"/>
      <c r="K6" s="67" t="s">
        <v>78</v>
      </c>
      <c r="L6" s="67"/>
      <c r="M6" s="67"/>
      <c r="N6" s="67"/>
      <c r="O6" s="67"/>
      <c r="P6" s="67"/>
      <c r="Q6" s="67"/>
    </row>
    <row r="7" spans="1:17" ht="25.5" customHeight="1">
      <c r="A7" s="67"/>
      <c r="C7" s="8" t="s">
        <v>13</v>
      </c>
      <c r="D7" s="44"/>
      <c r="E7" s="8" t="s">
        <v>139</v>
      </c>
      <c r="F7" s="44"/>
      <c r="G7" s="8" t="s">
        <v>140</v>
      </c>
      <c r="H7" s="44"/>
      <c r="I7" s="8" t="s">
        <v>141</v>
      </c>
      <c r="J7" s="18"/>
      <c r="K7" s="8" t="s">
        <v>13</v>
      </c>
      <c r="L7" s="44"/>
      <c r="M7" s="8" t="s">
        <v>139</v>
      </c>
      <c r="N7" s="44"/>
      <c r="O7" s="8" t="s">
        <v>140</v>
      </c>
      <c r="P7" s="44"/>
      <c r="Q7" s="8" t="s">
        <v>141</v>
      </c>
    </row>
    <row r="8" spans="1:17" ht="21.75" customHeight="1">
      <c r="A8" s="5" t="s">
        <v>83</v>
      </c>
      <c r="C8" s="42">
        <v>28713</v>
      </c>
      <c r="D8" s="18"/>
      <c r="E8" s="42">
        <v>201108034768</v>
      </c>
      <c r="F8" s="18"/>
      <c r="G8" s="42">
        <v>198608044531</v>
      </c>
      <c r="H8" s="18"/>
      <c r="I8" s="42">
        <f>E8-G8</f>
        <v>2499990237</v>
      </c>
      <c r="J8" s="18"/>
      <c r="K8" s="42">
        <v>28713</v>
      </c>
      <c r="L8" s="18"/>
      <c r="M8" s="42">
        <v>201108034768</v>
      </c>
      <c r="N8" s="18"/>
      <c r="O8" s="42">
        <v>198608044531</v>
      </c>
      <c r="P8" s="18"/>
      <c r="Q8" s="42">
        <f>M8-O8</f>
        <v>2499990237</v>
      </c>
    </row>
    <row r="9" spans="1:17" ht="21.75" customHeight="1" thickBot="1">
      <c r="A9" s="6" t="s">
        <v>20</v>
      </c>
      <c r="C9" s="30">
        <f>SUM(C8)</f>
        <v>28713</v>
      </c>
      <c r="D9" s="18"/>
      <c r="E9" s="30">
        <f>SUM(E8)</f>
        <v>201108034768</v>
      </c>
      <c r="F9" s="18"/>
      <c r="G9" s="30">
        <f>SUM(G8)</f>
        <v>198608044531</v>
      </c>
      <c r="H9" s="18"/>
      <c r="I9" s="30">
        <f>SUM(I8)</f>
        <v>2499990237</v>
      </c>
      <c r="J9" s="18"/>
      <c r="K9" s="30">
        <f>SUM(K8)</f>
        <v>28713</v>
      </c>
      <c r="L9" s="18"/>
      <c r="M9" s="30">
        <f>SUM(M8)</f>
        <v>201108034768</v>
      </c>
      <c r="N9" s="18"/>
      <c r="O9" s="30">
        <f>SUM(O8)</f>
        <v>198608044531</v>
      </c>
      <c r="P9" s="18"/>
      <c r="Q9" s="30">
        <f>SUM(Q8)</f>
        <v>2499990237</v>
      </c>
    </row>
    <row r="10" spans="1:17" ht="13.5" thickTop="1"/>
    <row r="13" spans="1:17">
      <c r="Q13" s="46"/>
    </row>
    <row r="15" spans="1:17">
      <c r="Q15" s="4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7.35" customHeight="1"/>
    <row r="5" spans="1:25" ht="14.45" customHeight="1">
      <c r="A5" s="70" t="s">
        <v>142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7.35" customHeight="1"/>
    <row r="7" spans="1:25" ht="14.45" customHeight="1">
      <c r="E7" s="67" t="s">
        <v>77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Y7" s="2" t="s">
        <v>78</v>
      </c>
    </row>
    <row r="8" spans="1:25" ht="29.1" customHeight="1">
      <c r="A8" s="2" t="s">
        <v>143</v>
      </c>
      <c r="C8" s="2" t="s">
        <v>144</v>
      </c>
      <c r="E8" s="8" t="s">
        <v>25</v>
      </c>
      <c r="F8" s="3"/>
      <c r="G8" s="8" t="s">
        <v>13</v>
      </c>
      <c r="H8" s="3"/>
      <c r="I8" s="8" t="s">
        <v>24</v>
      </c>
      <c r="J8" s="3"/>
      <c r="K8" s="8" t="s">
        <v>145</v>
      </c>
      <c r="L8" s="3"/>
      <c r="M8" s="8" t="s">
        <v>146</v>
      </c>
      <c r="N8" s="3"/>
      <c r="O8" s="8" t="s">
        <v>147</v>
      </c>
      <c r="P8" s="3"/>
      <c r="Q8" s="8" t="s">
        <v>148</v>
      </c>
      <c r="R8" s="3"/>
      <c r="S8" s="8" t="s">
        <v>149</v>
      </c>
      <c r="T8" s="3"/>
      <c r="U8" s="8" t="s">
        <v>150</v>
      </c>
      <c r="V8" s="3"/>
      <c r="W8" s="8" t="s">
        <v>151</v>
      </c>
      <c r="Y8" s="8" t="s">
        <v>151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5"/>
  <sheetViews>
    <sheetView rightToLeft="1" view="pageBreakPreview" zoomScaleNormal="100" zoomScaleSheetLayoutView="100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5.5703125" customWidth="1"/>
    <col min="4" max="4" width="1.28515625" customWidth="1"/>
    <col min="5" max="5" width="21.5703125" customWidth="1"/>
    <col min="6" max="6" width="1.28515625" customWidth="1"/>
    <col min="7" max="7" width="21.28515625" customWidth="1"/>
    <col min="8" max="8" width="1.28515625" customWidth="1"/>
    <col min="9" max="9" width="26.28515625" bestFit="1" customWidth="1"/>
    <col min="10" max="10" width="1.28515625" customWidth="1"/>
    <col min="11" max="11" width="12" customWidth="1"/>
    <col min="12" max="12" width="1.28515625" customWidth="1"/>
    <col min="13" max="13" width="19.85546875" customWidth="1"/>
    <col min="14" max="14" width="1.28515625" customWidth="1"/>
    <col min="15" max="15" width="17.5703125" bestFit="1" customWidth="1"/>
    <col min="16" max="16" width="1.28515625" customWidth="1"/>
    <col min="17" max="17" width="26.140625" customWidth="1"/>
    <col min="19" max="19" width="13.85546875" bestFit="1" customWidth="1"/>
  </cols>
  <sheetData>
    <row r="1" spans="1:20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0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0" ht="14.45" customHeight="1"/>
    <row r="5" spans="1:20" ht="21.75" customHeight="1">
      <c r="A5" s="84" t="s">
        <v>152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20" ht="18" customHeight="1">
      <c r="A6" s="67" t="s">
        <v>65</v>
      </c>
      <c r="C6" s="67" t="s">
        <v>77</v>
      </c>
      <c r="D6" s="67"/>
      <c r="E6" s="67"/>
      <c r="F6" s="67"/>
      <c r="G6" s="67"/>
      <c r="H6" s="67"/>
      <c r="I6" s="67"/>
      <c r="J6" s="12"/>
      <c r="K6" s="67" t="s">
        <v>78</v>
      </c>
      <c r="L6" s="67"/>
      <c r="M6" s="67"/>
      <c r="N6" s="67"/>
      <c r="O6" s="67"/>
      <c r="P6" s="67"/>
      <c r="Q6" s="67"/>
    </row>
    <row r="7" spans="1:20" ht="29.1" customHeight="1">
      <c r="A7" s="67"/>
      <c r="C7" s="8" t="s">
        <v>13</v>
      </c>
      <c r="D7" s="13"/>
      <c r="E7" s="8" t="s">
        <v>15</v>
      </c>
      <c r="F7" s="13"/>
      <c r="G7" s="8" t="s">
        <v>140</v>
      </c>
      <c r="H7" s="13"/>
      <c r="I7" s="8" t="s">
        <v>153</v>
      </c>
      <c r="J7" s="12"/>
      <c r="K7" s="8" t="s">
        <v>13</v>
      </c>
      <c r="L7" s="13"/>
      <c r="M7" s="8" t="s">
        <v>15</v>
      </c>
      <c r="N7" s="13"/>
      <c r="O7" s="8" t="s">
        <v>140</v>
      </c>
      <c r="P7" s="13"/>
      <c r="Q7" s="8" t="s">
        <v>153</v>
      </c>
    </row>
    <row r="8" spans="1:20" ht="27" customHeight="1">
      <c r="A8" s="43" t="s">
        <v>83</v>
      </c>
      <c r="C8" s="42">
        <v>1178666</v>
      </c>
      <c r="D8" s="18"/>
      <c r="E8" s="42">
        <v>8213105269455</v>
      </c>
      <c r="F8" s="18"/>
      <c r="G8" s="42">
        <v>8152853677276</v>
      </c>
      <c r="H8" s="18"/>
      <c r="I8" s="42">
        <f>E8-G8</f>
        <v>60251592179</v>
      </c>
      <c r="J8" s="18"/>
      <c r="K8" s="42">
        <v>1178666</v>
      </c>
      <c r="L8" s="18"/>
      <c r="M8" s="42">
        <v>8213105269455</v>
      </c>
      <c r="N8" s="18"/>
      <c r="O8" s="42">
        <v>8152853677276</v>
      </c>
      <c r="P8" s="18"/>
      <c r="Q8" s="42">
        <f>M8-O8</f>
        <v>60251592179</v>
      </c>
      <c r="S8" s="46"/>
      <c r="T8" s="46"/>
    </row>
    <row r="9" spans="1:20" ht="27.75" customHeight="1" thickBot="1">
      <c r="A9" s="6" t="s">
        <v>20</v>
      </c>
      <c r="C9" s="30">
        <f>SUM(C8)</f>
        <v>1178666</v>
      </c>
      <c r="D9" s="18"/>
      <c r="E9" s="30">
        <f>SUM(E8)</f>
        <v>8213105269455</v>
      </c>
      <c r="F9" s="18"/>
      <c r="G9" s="30">
        <f>SUM(G8)</f>
        <v>8152853677276</v>
      </c>
      <c r="H9" s="18"/>
      <c r="I9" s="30">
        <f>SUM(I8)</f>
        <v>60251592179</v>
      </c>
      <c r="J9" s="18"/>
      <c r="K9" s="30">
        <f>SUM(K8)</f>
        <v>1178666</v>
      </c>
      <c r="L9" s="18"/>
      <c r="M9" s="30">
        <f>SUM(M8)</f>
        <v>8213105269455</v>
      </c>
      <c r="N9" s="18"/>
      <c r="O9" s="30">
        <f>SUM(O8)</f>
        <v>8152853677276</v>
      </c>
      <c r="P9" s="18"/>
      <c r="Q9" s="30">
        <f>SUM(Q8)</f>
        <v>60251592179</v>
      </c>
    </row>
    <row r="10" spans="1:20" ht="13.5" thickTop="1"/>
    <row r="14" spans="1:20">
      <c r="Q14" s="46"/>
    </row>
    <row r="15" spans="1:20">
      <c r="Q15" s="4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6"/>
  <sheetViews>
    <sheetView rightToLeft="1" view="pageBreakPreview" zoomScale="96" zoomScaleNormal="100" zoomScaleSheetLayoutView="96" workbookViewId="0">
      <selection activeCell="A9" sqref="A9:C9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4.28515625" customWidth="1"/>
    <col min="12" max="12" width="1.28515625" customWidth="1"/>
    <col min="13" max="13" width="19.7109375" customWidth="1"/>
    <col min="14" max="14" width="1.28515625" customWidth="1"/>
    <col min="15" max="15" width="14.28515625" customWidth="1"/>
    <col min="16" max="16" width="1.28515625" customWidth="1"/>
    <col min="17" max="17" width="18" customWidth="1"/>
    <col min="18" max="18" width="1.28515625" customWidth="1"/>
    <col min="19" max="19" width="15.5703125" customWidth="1"/>
    <col min="20" max="20" width="1.28515625" customWidth="1"/>
    <col min="21" max="21" width="18.42578125" customWidth="1"/>
    <col min="22" max="22" width="1.28515625" customWidth="1"/>
    <col min="23" max="23" width="24.42578125" customWidth="1"/>
    <col min="24" max="24" width="1.28515625" customWidth="1"/>
    <col min="25" max="25" width="20.7109375" customWidth="1"/>
    <col min="26" max="26" width="1.28515625" customWidth="1"/>
    <col min="27" max="27" width="21.7109375" customWidth="1"/>
    <col min="29" max="29" width="21" customWidth="1"/>
  </cols>
  <sheetData>
    <row r="1" spans="1:29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9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9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9" ht="17.25" customHeight="1">
      <c r="A4" s="1" t="s">
        <v>3</v>
      </c>
      <c r="B4" s="70" t="s">
        <v>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29" ht="20.25" customHeight="1">
      <c r="A5" s="70" t="s">
        <v>5</v>
      </c>
      <c r="B5" s="70"/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9" ht="18.75" customHeight="1">
      <c r="E6" s="67" t="s">
        <v>7</v>
      </c>
      <c r="F6" s="67"/>
      <c r="G6" s="67"/>
      <c r="H6" s="67"/>
      <c r="I6" s="67"/>
      <c r="J6" s="12"/>
      <c r="K6" s="67" t="s">
        <v>8</v>
      </c>
      <c r="L6" s="67"/>
      <c r="M6" s="67"/>
      <c r="N6" s="67"/>
      <c r="O6" s="67"/>
      <c r="P6" s="67"/>
      <c r="Q6" s="67"/>
      <c r="R6" s="12"/>
      <c r="S6" s="67" t="s">
        <v>9</v>
      </c>
      <c r="T6" s="67"/>
      <c r="U6" s="67"/>
      <c r="V6" s="67"/>
      <c r="W6" s="67"/>
      <c r="X6" s="67"/>
      <c r="Y6" s="67"/>
      <c r="Z6" s="67"/>
      <c r="AA6" s="67"/>
    </row>
    <row r="7" spans="1:29" ht="18" customHeight="1">
      <c r="E7" s="13"/>
      <c r="F7" s="13"/>
      <c r="G7" s="13"/>
      <c r="H7" s="13"/>
      <c r="I7" s="13"/>
      <c r="J7" s="12"/>
      <c r="K7" s="69" t="s">
        <v>10</v>
      </c>
      <c r="L7" s="69"/>
      <c r="M7" s="69"/>
      <c r="N7" s="13"/>
      <c r="O7" s="69" t="s">
        <v>11</v>
      </c>
      <c r="P7" s="69"/>
      <c r="Q7" s="69"/>
      <c r="R7" s="12"/>
      <c r="S7" s="13"/>
      <c r="T7" s="13"/>
      <c r="U7" s="13"/>
      <c r="V7" s="13"/>
      <c r="W7" s="13"/>
      <c r="X7" s="13"/>
      <c r="Y7" s="13"/>
      <c r="Z7" s="13"/>
      <c r="AA7" s="13"/>
      <c r="AC7" s="20"/>
    </row>
    <row r="8" spans="1:29" ht="15" customHeight="1">
      <c r="A8" s="67" t="s">
        <v>12</v>
      </c>
      <c r="B8" s="67"/>
      <c r="C8" s="67"/>
      <c r="E8" s="9" t="s">
        <v>13</v>
      </c>
      <c r="F8" s="12"/>
      <c r="G8" s="2" t="s">
        <v>14</v>
      </c>
      <c r="H8" s="12"/>
      <c r="I8" s="2" t="s">
        <v>15</v>
      </c>
      <c r="J8" s="12"/>
      <c r="K8" s="4" t="s">
        <v>13</v>
      </c>
      <c r="L8" s="13"/>
      <c r="M8" s="4" t="s">
        <v>14</v>
      </c>
      <c r="N8" s="12"/>
      <c r="O8" s="4" t="s">
        <v>13</v>
      </c>
      <c r="P8" s="13"/>
      <c r="Q8" s="4" t="s">
        <v>16</v>
      </c>
      <c r="R8" s="12"/>
      <c r="S8" s="2" t="s">
        <v>13</v>
      </c>
      <c r="T8" s="12"/>
      <c r="U8" s="2" t="s">
        <v>17</v>
      </c>
      <c r="V8" s="12"/>
      <c r="W8" s="2" t="s">
        <v>14</v>
      </c>
      <c r="X8" s="12"/>
      <c r="Y8" s="2" t="s">
        <v>15</v>
      </c>
      <c r="Z8" s="12"/>
      <c r="AA8" s="2" t="s">
        <v>18</v>
      </c>
    </row>
    <row r="9" spans="1:29" ht="21.75" customHeight="1">
      <c r="A9" s="68" t="s">
        <v>19</v>
      </c>
      <c r="B9" s="68"/>
      <c r="C9" s="68"/>
      <c r="D9" s="10"/>
      <c r="E9" s="14">
        <v>0</v>
      </c>
      <c r="F9" s="12"/>
      <c r="G9" s="15">
        <v>0</v>
      </c>
      <c r="H9" s="12"/>
      <c r="I9" s="15">
        <v>0</v>
      </c>
      <c r="J9" s="12"/>
      <c r="K9" s="15">
        <v>1207379</v>
      </c>
      <c r="L9" s="52"/>
      <c r="M9" s="15">
        <v>8351461721790</v>
      </c>
      <c r="N9" s="52"/>
      <c r="O9" s="53">
        <v>-28713</v>
      </c>
      <c r="P9" s="52"/>
      <c r="Q9" s="15">
        <v>201108034768</v>
      </c>
      <c r="R9" s="12"/>
      <c r="S9" s="15">
        <v>1178666</v>
      </c>
      <c r="T9" s="12"/>
      <c r="U9" s="14">
        <v>6984900</v>
      </c>
      <c r="V9" s="12"/>
      <c r="W9" s="15">
        <v>8152853677276</v>
      </c>
      <c r="X9" s="12"/>
      <c r="Y9" s="15">
        <v>8213105269455.8398</v>
      </c>
      <c r="Z9" s="12"/>
      <c r="AA9" s="38">
        <f>Y9/8220352054506</f>
        <v>0.99911843373591425</v>
      </c>
      <c r="AC9" s="19"/>
    </row>
    <row r="10" spans="1:29" ht="21.75" customHeight="1" thickBot="1">
      <c r="A10" s="66" t="s">
        <v>20</v>
      </c>
      <c r="B10" s="66"/>
      <c r="C10" s="66"/>
      <c r="D10" s="11"/>
      <c r="E10" s="16">
        <v>0</v>
      </c>
      <c r="F10" s="12"/>
      <c r="G10" s="16">
        <v>0</v>
      </c>
      <c r="H10" s="12"/>
      <c r="I10" s="16">
        <v>0</v>
      </c>
      <c r="J10" s="12"/>
      <c r="K10" s="16">
        <f>SUM(K9)</f>
        <v>1207379</v>
      </c>
      <c r="L10" s="12"/>
      <c r="M10" s="16">
        <f>SUM(M9)</f>
        <v>8351461721790</v>
      </c>
      <c r="N10" s="12"/>
      <c r="O10" s="47">
        <f>SUM(O9)</f>
        <v>-28713</v>
      </c>
      <c r="P10" s="12"/>
      <c r="Q10" s="16">
        <f>SUM(Q9)</f>
        <v>201108034768</v>
      </c>
      <c r="R10" s="12"/>
      <c r="S10" s="16">
        <f>SUM(S9)</f>
        <v>1178666</v>
      </c>
      <c r="T10" s="12"/>
      <c r="U10" s="17"/>
      <c r="V10" s="12"/>
      <c r="W10" s="16">
        <f>SUM(W9)</f>
        <v>8152853677276</v>
      </c>
      <c r="X10" s="12"/>
      <c r="Y10" s="16">
        <f>SUM(Y9)</f>
        <v>8213105269455.8398</v>
      </c>
      <c r="Z10" s="12"/>
      <c r="AA10" s="39">
        <f>SUM(AA9)</f>
        <v>0.99911843373591425</v>
      </c>
    </row>
    <row r="11" spans="1:29" ht="13.5" thickTop="1"/>
    <row r="12" spans="1:29" ht="18.75">
      <c r="K12" s="17"/>
      <c r="O12" s="49"/>
    </row>
    <row r="15" spans="1:29">
      <c r="O15" s="46"/>
      <c r="S15" s="46"/>
    </row>
    <row r="16" spans="1:29">
      <c r="K16" s="50"/>
      <c r="Q16" s="46"/>
    </row>
  </sheetData>
  <mergeCells count="14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10:C10"/>
    <mergeCell ref="A8:C8"/>
    <mergeCell ref="A9:C9"/>
    <mergeCell ref="E6:I6"/>
    <mergeCell ref="K6:Q6"/>
  </mergeCells>
  <pageMargins left="0.39" right="0.39" top="0.39" bottom="0.39" header="0" footer="0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</row>
    <row r="2" spans="1:49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ht="14.45" customHeight="1"/>
    <row r="5" spans="1:49" ht="14.45" customHeight="1">
      <c r="A5" s="70" t="s">
        <v>21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</row>
    <row r="6" spans="1:49" ht="14.45" customHeight="1">
      <c r="I6" s="67" t="s">
        <v>7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C6" s="67" t="s">
        <v>9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7" t="s">
        <v>22</v>
      </c>
      <c r="B8" s="67"/>
      <c r="C8" s="67"/>
      <c r="D8" s="67"/>
      <c r="E8" s="67"/>
      <c r="F8" s="67"/>
      <c r="G8" s="67"/>
      <c r="I8" s="67" t="s">
        <v>23</v>
      </c>
      <c r="J8" s="67"/>
      <c r="K8" s="67"/>
      <c r="M8" s="67" t="s">
        <v>24</v>
      </c>
      <c r="N8" s="67"/>
      <c r="O8" s="67"/>
      <c r="Q8" s="67" t="s">
        <v>25</v>
      </c>
      <c r="R8" s="67"/>
      <c r="S8" s="67"/>
      <c r="T8" s="67"/>
      <c r="U8" s="67"/>
      <c r="W8" s="67" t="s">
        <v>26</v>
      </c>
      <c r="X8" s="67"/>
      <c r="Y8" s="67"/>
      <c r="Z8" s="67"/>
      <c r="AA8" s="67"/>
      <c r="AC8" s="67" t="s">
        <v>23</v>
      </c>
      <c r="AD8" s="67"/>
      <c r="AE8" s="67"/>
      <c r="AF8" s="67"/>
      <c r="AG8" s="67"/>
      <c r="AI8" s="67" t="s">
        <v>24</v>
      </c>
      <c r="AJ8" s="67"/>
      <c r="AK8" s="67"/>
      <c r="AM8" s="67" t="s">
        <v>25</v>
      </c>
      <c r="AN8" s="67"/>
      <c r="AO8" s="67"/>
      <c r="AQ8" s="67" t="s">
        <v>26</v>
      </c>
      <c r="AR8" s="67"/>
      <c r="AS8" s="67"/>
    </row>
    <row r="9" spans="1:49" ht="14.45" customHeight="1">
      <c r="A9" s="70" t="s">
        <v>27</v>
      </c>
      <c r="B9" s="71"/>
      <c r="C9" s="71"/>
      <c r="D9" s="71"/>
      <c r="E9" s="71"/>
      <c r="F9" s="71"/>
      <c r="G9" s="71"/>
      <c r="H9" s="70"/>
      <c r="I9" s="71"/>
      <c r="J9" s="71"/>
      <c r="K9" s="71"/>
      <c r="L9" s="70"/>
      <c r="M9" s="71"/>
      <c r="N9" s="71"/>
      <c r="O9" s="71"/>
      <c r="P9" s="70"/>
      <c r="Q9" s="71"/>
      <c r="R9" s="71"/>
      <c r="S9" s="71"/>
      <c r="T9" s="71"/>
      <c r="U9" s="71"/>
      <c r="V9" s="70"/>
      <c r="W9" s="71"/>
      <c r="X9" s="71"/>
      <c r="Y9" s="71"/>
      <c r="Z9" s="71"/>
      <c r="AA9" s="71"/>
      <c r="AB9" s="70"/>
      <c r="AC9" s="71"/>
      <c r="AD9" s="71"/>
      <c r="AE9" s="71"/>
      <c r="AF9" s="71"/>
      <c r="AG9" s="71"/>
      <c r="AH9" s="70"/>
      <c r="AI9" s="71"/>
      <c r="AJ9" s="71"/>
      <c r="AK9" s="71"/>
      <c r="AL9" s="70"/>
      <c r="AM9" s="71"/>
      <c r="AN9" s="71"/>
      <c r="AO9" s="71"/>
      <c r="AP9" s="70"/>
      <c r="AQ9" s="71"/>
      <c r="AR9" s="71"/>
      <c r="AS9" s="71"/>
      <c r="AT9" s="70"/>
      <c r="AU9" s="70"/>
      <c r="AV9" s="70"/>
      <c r="AW9" s="70"/>
    </row>
    <row r="10" spans="1:49" ht="14.45" customHeight="1">
      <c r="C10" s="67" t="s">
        <v>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Y10" s="67" t="s">
        <v>9</v>
      </c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</row>
    <row r="11" spans="1:49" ht="14.45" customHeight="1">
      <c r="A11" s="2" t="s">
        <v>22</v>
      </c>
      <c r="C11" s="4" t="s">
        <v>28</v>
      </c>
      <c r="D11" s="3"/>
      <c r="E11" s="4" t="s">
        <v>29</v>
      </c>
      <c r="F11" s="3"/>
      <c r="G11" s="69" t="s">
        <v>30</v>
      </c>
      <c r="H11" s="69"/>
      <c r="I11" s="69"/>
      <c r="J11" s="3"/>
      <c r="K11" s="69" t="s">
        <v>31</v>
      </c>
      <c r="L11" s="69"/>
      <c r="M11" s="69"/>
      <c r="N11" s="3"/>
      <c r="O11" s="69" t="s">
        <v>24</v>
      </c>
      <c r="P11" s="69"/>
      <c r="Q11" s="69"/>
      <c r="R11" s="3"/>
      <c r="S11" s="69" t="s">
        <v>25</v>
      </c>
      <c r="T11" s="69"/>
      <c r="U11" s="69"/>
      <c r="V11" s="69"/>
      <c r="W11" s="69"/>
      <c r="Y11" s="69" t="s">
        <v>28</v>
      </c>
      <c r="Z11" s="69"/>
      <c r="AA11" s="69"/>
      <c r="AB11" s="69"/>
      <c r="AC11" s="69"/>
      <c r="AD11" s="3"/>
      <c r="AE11" s="69" t="s">
        <v>29</v>
      </c>
      <c r="AF11" s="69"/>
      <c r="AG11" s="69"/>
      <c r="AH11" s="69"/>
      <c r="AI11" s="69"/>
      <c r="AJ11" s="3"/>
      <c r="AK11" s="69" t="s">
        <v>30</v>
      </c>
      <c r="AL11" s="69"/>
      <c r="AM11" s="69"/>
      <c r="AN11" s="3"/>
      <c r="AO11" s="69" t="s">
        <v>31</v>
      </c>
      <c r="AP11" s="69"/>
      <c r="AQ11" s="69"/>
      <c r="AR11" s="3"/>
      <c r="AS11" s="69" t="s">
        <v>24</v>
      </c>
      <c r="AT11" s="69"/>
      <c r="AU11" s="3"/>
      <c r="AV11" s="4" t="s">
        <v>25</v>
      </c>
    </row>
    <row r="12" spans="1:49" ht="14.45" customHeight="1">
      <c r="A12" s="70" t="s">
        <v>32</v>
      </c>
      <c r="B12" s="70"/>
      <c r="C12" s="71"/>
      <c r="D12" s="70"/>
      <c r="E12" s="71"/>
      <c r="F12" s="70"/>
      <c r="G12" s="71"/>
      <c r="H12" s="71"/>
      <c r="I12" s="71"/>
      <c r="J12" s="70"/>
      <c r="K12" s="71"/>
      <c r="L12" s="71"/>
      <c r="M12" s="71"/>
      <c r="N12" s="70"/>
      <c r="O12" s="71"/>
      <c r="P12" s="71"/>
      <c r="Q12" s="71"/>
      <c r="R12" s="70"/>
      <c r="S12" s="71"/>
      <c r="T12" s="71"/>
      <c r="U12" s="71"/>
      <c r="V12" s="71"/>
      <c r="W12" s="71"/>
      <c r="X12" s="70"/>
      <c r="Y12" s="71"/>
      <c r="Z12" s="71"/>
      <c r="AA12" s="71"/>
      <c r="AB12" s="71"/>
      <c r="AC12" s="71"/>
      <c r="AD12" s="70"/>
      <c r="AE12" s="71"/>
      <c r="AF12" s="71"/>
      <c r="AG12" s="71"/>
      <c r="AH12" s="71"/>
      <c r="AI12" s="71"/>
      <c r="AJ12" s="70"/>
      <c r="AK12" s="71"/>
      <c r="AL12" s="71"/>
      <c r="AM12" s="71"/>
      <c r="AN12" s="70"/>
      <c r="AO12" s="71"/>
      <c r="AP12" s="71"/>
      <c r="AQ12" s="71"/>
      <c r="AR12" s="70"/>
      <c r="AS12" s="71"/>
      <c r="AT12" s="71"/>
      <c r="AU12" s="70"/>
      <c r="AV12" s="71"/>
      <c r="AW12" s="70"/>
    </row>
    <row r="13" spans="1:49" ht="14.45" customHeight="1">
      <c r="C13" s="67" t="s">
        <v>7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O13" s="67" t="s">
        <v>9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49" ht="14.45" customHeight="1">
      <c r="A14" s="2" t="s">
        <v>22</v>
      </c>
      <c r="C14" s="4" t="s">
        <v>29</v>
      </c>
      <c r="D14" s="3"/>
      <c r="E14" s="4" t="s">
        <v>31</v>
      </c>
      <c r="F14" s="3"/>
      <c r="G14" s="69" t="s">
        <v>24</v>
      </c>
      <c r="H14" s="69"/>
      <c r="I14" s="69"/>
      <c r="J14" s="3"/>
      <c r="K14" s="69" t="s">
        <v>25</v>
      </c>
      <c r="L14" s="69"/>
      <c r="M14" s="69"/>
      <c r="O14" s="69" t="s">
        <v>29</v>
      </c>
      <c r="P14" s="69"/>
      <c r="Q14" s="69"/>
      <c r="R14" s="69"/>
      <c r="S14" s="69"/>
      <c r="T14" s="3"/>
      <c r="U14" s="69" t="s">
        <v>31</v>
      </c>
      <c r="V14" s="69"/>
      <c r="W14" s="69"/>
      <c r="X14" s="69"/>
      <c r="Y14" s="69"/>
      <c r="Z14" s="3"/>
      <c r="AA14" s="69" t="s">
        <v>24</v>
      </c>
      <c r="AB14" s="69"/>
      <c r="AC14" s="69"/>
      <c r="AD14" s="69"/>
      <c r="AE14" s="69"/>
      <c r="AF14" s="3"/>
      <c r="AG14" s="69" t="s">
        <v>25</v>
      </c>
      <c r="AH14" s="69"/>
      <c r="AI14" s="69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14.45" customHeight="1"/>
    <row r="5" spans="1:27" ht="14.45" customHeight="1">
      <c r="A5" s="1" t="s">
        <v>33</v>
      </c>
      <c r="B5" s="70" t="s">
        <v>34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14.45" customHeight="1">
      <c r="E6" s="67" t="s">
        <v>7</v>
      </c>
      <c r="F6" s="67"/>
      <c r="G6" s="67"/>
      <c r="H6" s="67"/>
      <c r="I6" s="67"/>
      <c r="K6" s="67" t="s">
        <v>8</v>
      </c>
      <c r="L6" s="67"/>
      <c r="M6" s="67"/>
      <c r="N6" s="67"/>
      <c r="O6" s="67"/>
      <c r="P6" s="67"/>
      <c r="Q6" s="67"/>
      <c r="S6" s="67" t="s">
        <v>9</v>
      </c>
      <c r="T6" s="67"/>
      <c r="U6" s="67"/>
      <c r="V6" s="67"/>
      <c r="W6" s="67"/>
      <c r="X6" s="67"/>
      <c r="Y6" s="67"/>
      <c r="Z6" s="67"/>
      <c r="AA6" s="67"/>
    </row>
    <row r="7" spans="1:27" ht="14.45" customHeight="1">
      <c r="E7" s="3"/>
      <c r="F7" s="3"/>
      <c r="G7" s="3"/>
      <c r="H7" s="3"/>
      <c r="I7" s="3"/>
      <c r="K7" s="69" t="s">
        <v>35</v>
      </c>
      <c r="L7" s="69"/>
      <c r="M7" s="69"/>
      <c r="N7" s="3"/>
      <c r="O7" s="69" t="s">
        <v>36</v>
      </c>
      <c r="P7" s="69"/>
      <c r="Q7" s="6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67" t="s">
        <v>37</v>
      </c>
      <c r="B8" s="67"/>
      <c r="D8" s="67" t="s">
        <v>38</v>
      </c>
      <c r="E8" s="6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39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4.45" customHeight="1"/>
    <row r="5" spans="1:38" ht="14.45" customHeight="1">
      <c r="A5" s="1" t="s">
        <v>40</v>
      </c>
      <c r="B5" s="70" t="s">
        <v>41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ht="14.45" customHeight="1">
      <c r="A6" s="67" t="s">
        <v>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 t="s">
        <v>7</v>
      </c>
      <c r="Q6" s="67"/>
      <c r="R6" s="67"/>
      <c r="S6" s="67"/>
      <c r="T6" s="67"/>
      <c r="V6" s="67" t="s">
        <v>8</v>
      </c>
      <c r="W6" s="67"/>
      <c r="X6" s="67"/>
      <c r="Y6" s="67"/>
      <c r="Z6" s="67"/>
      <c r="AA6" s="67"/>
      <c r="AB6" s="67"/>
      <c r="AD6" s="67" t="s">
        <v>9</v>
      </c>
      <c r="AE6" s="67"/>
      <c r="AF6" s="67"/>
      <c r="AG6" s="67"/>
      <c r="AH6" s="67"/>
      <c r="AI6" s="67"/>
      <c r="AJ6" s="67"/>
      <c r="AK6" s="67"/>
      <c r="AL6" s="67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9" t="s">
        <v>10</v>
      </c>
      <c r="W7" s="69"/>
      <c r="X7" s="69"/>
      <c r="Y7" s="3"/>
      <c r="Z7" s="69" t="s">
        <v>11</v>
      </c>
      <c r="AA7" s="69"/>
      <c r="AB7" s="6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67" t="s">
        <v>43</v>
      </c>
      <c r="B8" s="67"/>
      <c r="D8" s="2" t="s">
        <v>44</v>
      </c>
      <c r="F8" s="2" t="s">
        <v>45</v>
      </c>
      <c r="H8" s="2" t="s">
        <v>46</v>
      </c>
      <c r="J8" s="2" t="s">
        <v>47</v>
      </c>
      <c r="L8" s="2" t="s">
        <v>48</v>
      </c>
      <c r="N8" s="2" t="s">
        <v>26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4.45" customHeight="1">
      <c r="A4" s="70" t="s">
        <v>49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14.45" customHeight="1">
      <c r="A5" s="70" t="s">
        <v>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/>
    <row r="7" spans="1:13" ht="14.45" customHeight="1">
      <c r="C7" s="67" t="s">
        <v>9</v>
      </c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4.45" customHeight="1">
      <c r="A8" s="2" t="s">
        <v>51</v>
      </c>
      <c r="C8" s="4" t="s">
        <v>13</v>
      </c>
      <c r="D8" s="3"/>
      <c r="E8" s="4" t="s">
        <v>52</v>
      </c>
      <c r="F8" s="3"/>
      <c r="G8" s="4" t="s">
        <v>53</v>
      </c>
      <c r="H8" s="3"/>
      <c r="I8" s="4" t="s">
        <v>54</v>
      </c>
      <c r="J8" s="3"/>
      <c r="K8" s="4" t="s">
        <v>55</v>
      </c>
      <c r="L8" s="3"/>
      <c r="M8" s="4" t="s">
        <v>56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9"/>
  <sheetViews>
    <sheetView rightToLeft="1" view="pageBreakPreview" zoomScale="112" zoomScaleNormal="100" zoomScaleSheetLayoutView="112" workbookViewId="0">
      <selection activeCell="A9" sqref="A9:B9"/>
    </sheetView>
  </sheetViews>
  <sheetFormatPr defaultRowHeight="12.75"/>
  <cols>
    <col min="1" max="1" width="5.140625" customWidth="1"/>
    <col min="2" max="2" width="36.85546875" customWidth="1"/>
    <col min="3" max="3" width="1.28515625" customWidth="1"/>
    <col min="4" max="4" width="20" customWidth="1"/>
    <col min="5" max="5" width="1.28515625" customWidth="1"/>
    <col min="6" max="6" width="23.42578125" customWidth="1"/>
    <col min="7" max="7" width="1.28515625" customWidth="1"/>
    <col min="8" max="8" width="19.7109375" customWidth="1"/>
    <col min="9" max="9" width="1.28515625" customWidth="1"/>
    <col min="10" max="10" width="19.85546875" customWidth="1"/>
    <col min="11" max="11" width="1.28515625" customWidth="1"/>
    <col min="12" max="12" width="19.42578125" customWidth="1"/>
    <col min="14" max="14" width="17.140625" bestFit="1" customWidth="1"/>
    <col min="16" max="16" width="11.5703125" bestFit="1" customWidth="1"/>
  </cols>
  <sheetData>
    <row r="1" spans="1:17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7" ht="21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7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7" ht="14.45" customHeight="1"/>
    <row r="5" spans="1:17" ht="18" customHeight="1">
      <c r="A5" s="45" t="s">
        <v>33</v>
      </c>
      <c r="B5" s="70" t="s">
        <v>57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7" ht="21" customHeight="1">
      <c r="D6" s="2" t="s">
        <v>7</v>
      </c>
      <c r="E6" s="12"/>
      <c r="F6" s="67" t="s">
        <v>8</v>
      </c>
      <c r="G6" s="67"/>
      <c r="H6" s="67"/>
      <c r="I6" s="12"/>
      <c r="J6" s="2" t="s">
        <v>9</v>
      </c>
      <c r="K6" s="12"/>
      <c r="L6" s="12"/>
    </row>
    <row r="7" spans="1:17" ht="14.45" customHeight="1">
      <c r="D7" s="13"/>
      <c r="E7" s="12"/>
      <c r="F7" s="13"/>
      <c r="G7" s="13"/>
      <c r="H7" s="13"/>
      <c r="I7" s="12"/>
      <c r="J7" s="13"/>
      <c r="K7" s="12"/>
      <c r="L7" s="12"/>
      <c r="N7" s="20"/>
    </row>
    <row r="8" spans="1:17" ht="18" customHeight="1">
      <c r="A8" s="67" t="s">
        <v>58</v>
      </c>
      <c r="B8" s="67"/>
      <c r="D8" s="2" t="s">
        <v>59</v>
      </c>
      <c r="E8" s="12"/>
      <c r="F8" s="2" t="s">
        <v>60</v>
      </c>
      <c r="G8" s="12"/>
      <c r="H8" s="2" t="s">
        <v>61</v>
      </c>
      <c r="I8" s="12"/>
      <c r="J8" s="2" t="s">
        <v>59</v>
      </c>
      <c r="K8" s="12"/>
      <c r="L8" s="2" t="s">
        <v>18</v>
      </c>
    </row>
    <row r="9" spans="1:17" ht="21.75" customHeight="1">
      <c r="A9" s="74" t="s">
        <v>156</v>
      </c>
      <c r="B9" s="74"/>
      <c r="C9" s="57"/>
      <c r="D9" s="14">
        <v>9314928135218</v>
      </c>
      <c r="E9" s="52"/>
      <c r="F9" s="14">
        <v>446571220932</v>
      </c>
      <c r="G9" s="52"/>
      <c r="H9" s="14">
        <v>9760807798230</v>
      </c>
      <c r="I9" s="52"/>
      <c r="J9" s="14">
        <f>D9+F9-H9</f>
        <v>691557920</v>
      </c>
      <c r="K9" s="52"/>
      <c r="L9" s="55">
        <f>J9/8220352054506</f>
        <v>8.4127530720648556E-5</v>
      </c>
      <c r="N9" s="19"/>
      <c r="P9" s="46"/>
      <c r="Q9" s="46"/>
    </row>
    <row r="10" spans="1:17" ht="21.75" customHeight="1">
      <c r="A10" s="75" t="s">
        <v>157</v>
      </c>
      <c r="B10" s="75"/>
      <c r="C10" s="57"/>
      <c r="D10" s="23">
        <v>0</v>
      </c>
      <c r="E10" s="52"/>
      <c r="F10" s="23">
        <v>600014840000</v>
      </c>
      <c r="G10" s="52"/>
      <c r="H10" s="23">
        <v>600005704164</v>
      </c>
      <c r="I10" s="52"/>
      <c r="J10" s="23">
        <f t="shared" ref="J10:J11" si="0">D10+F10-H10</f>
        <v>9135836</v>
      </c>
      <c r="K10" s="52"/>
      <c r="L10" s="56">
        <f>J10/8220352054506</f>
        <v>1.1113679729802053E-6</v>
      </c>
      <c r="N10" s="25"/>
      <c r="P10" s="46"/>
      <c r="Q10" s="46"/>
    </row>
    <row r="11" spans="1:17" ht="21.75" customHeight="1">
      <c r="A11" s="72" t="s">
        <v>158</v>
      </c>
      <c r="B11" s="72"/>
      <c r="C11" s="57"/>
      <c r="D11" s="24">
        <v>0</v>
      </c>
      <c r="E11" s="52"/>
      <c r="F11" s="24">
        <v>5000000</v>
      </c>
      <c r="G11" s="52"/>
      <c r="H11" s="24">
        <v>100000</v>
      </c>
      <c r="I11" s="52"/>
      <c r="J11" s="23">
        <f t="shared" si="0"/>
        <v>4900000</v>
      </c>
      <c r="K11" s="52"/>
      <c r="L11" s="56">
        <f>J11/8220352054506</f>
        <v>5.9608152637624039E-7</v>
      </c>
      <c r="N11" s="25"/>
      <c r="P11" s="46"/>
      <c r="Q11" s="46"/>
    </row>
    <row r="12" spans="1:17" ht="21.75" customHeight="1">
      <c r="A12" s="73" t="s">
        <v>20</v>
      </c>
      <c r="B12" s="73"/>
      <c r="C12" s="57"/>
      <c r="D12" s="16">
        <f>SUM(D9:D11)</f>
        <v>9314928135218</v>
      </c>
      <c r="E12" s="52"/>
      <c r="F12" s="16">
        <f>SUM(F9:F11)</f>
        <v>1046591060932</v>
      </c>
      <c r="G12" s="52"/>
      <c r="H12" s="16">
        <f>SUM(H9:H11)</f>
        <v>10360813602394</v>
      </c>
      <c r="I12" s="52"/>
      <c r="J12" s="16">
        <f>SUM(J9:J11)</f>
        <v>705593756</v>
      </c>
      <c r="K12" s="52"/>
      <c r="L12" s="54">
        <f>SUM(L9:L11)</f>
        <v>8.583498022000501E-5</v>
      </c>
      <c r="N12" s="19"/>
      <c r="P12" s="46"/>
      <c r="Q12" s="46"/>
    </row>
    <row r="16" spans="1:17">
      <c r="F16" s="46"/>
      <c r="H16" s="46"/>
      <c r="J16" s="46"/>
    </row>
    <row r="17" spans="4:10">
      <c r="D17" s="46"/>
      <c r="H17" s="46"/>
    </row>
    <row r="19" spans="4:10">
      <c r="J19" s="46"/>
    </row>
  </sheetData>
  <mergeCells count="10">
    <mergeCell ref="A1:L1"/>
    <mergeCell ref="A2:L2"/>
    <mergeCell ref="A3:L3"/>
    <mergeCell ref="B5:L5"/>
    <mergeCell ref="F6:H6"/>
    <mergeCell ref="A11:B11"/>
    <mergeCell ref="A12:B12"/>
    <mergeCell ref="A8:B8"/>
    <mergeCell ref="A9:B9"/>
    <mergeCell ref="A10:B10"/>
  </mergeCells>
  <pageMargins left="0.39" right="0.39" top="0.39" bottom="0.39" header="0" footer="0"/>
  <pageSetup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rightToLeft="1" view="pageBreakPreview" zoomScale="117" zoomScaleNormal="100" zoomScaleSheetLayoutView="117" workbookViewId="0">
      <selection activeCell="F10" sqref="F10"/>
    </sheetView>
  </sheetViews>
  <sheetFormatPr defaultRowHeight="12.75"/>
  <cols>
    <col min="1" max="1" width="2.5703125" customWidth="1"/>
    <col min="2" max="2" width="53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7109375" customWidth="1"/>
    <col min="9" max="9" width="1.28515625" customWidth="1"/>
    <col min="10" max="10" width="21.28515625" customWidth="1"/>
    <col min="12" max="12" width="17.5703125" customWidth="1"/>
  </cols>
  <sheetData>
    <row r="1" spans="1:12" ht="29.1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ht="21.75" customHeight="1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21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2" ht="14.45" customHeight="1"/>
    <row r="5" spans="1:12" ht="19.5" customHeight="1">
      <c r="A5" s="1" t="s">
        <v>63</v>
      </c>
      <c r="B5" s="70" t="s">
        <v>64</v>
      </c>
      <c r="C5" s="70"/>
      <c r="D5" s="70"/>
      <c r="E5" s="70"/>
      <c r="F5" s="70"/>
      <c r="G5" s="70"/>
      <c r="H5" s="70"/>
      <c r="I5" s="70"/>
      <c r="J5" s="70"/>
    </row>
    <row r="6" spans="1:12" ht="14.45" customHeight="1"/>
    <row r="7" spans="1:12" ht="21" customHeight="1">
      <c r="A7" s="67" t="s">
        <v>65</v>
      </c>
      <c r="B7" s="67"/>
      <c r="D7" s="2" t="s">
        <v>66</v>
      </c>
      <c r="F7" s="2" t="s">
        <v>59</v>
      </c>
      <c r="H7" s="2" t="s">
        <v>67</v>
      </c>
      <c r="J7" s="2" t="s">
        <v>68</v>
      </c>
      <c r="L7" s="20"/>
    </row>
    <row r="8" spans="1:12" ht="21.75" customHeight="1">
      <c r="A8" s="76" t="s">
        <v>69</v>
      </c>
      <c r="B8" s="76"/>
      <c r="D8" s="26" t="s">
        <v>70</v>
      </c>
      <c r="E8" s="18"/>
      <c r="F8" s="27">
        <f>'درآمد سرمایه گذاری در سهام'!J10</f>
        <v>62751582416</v>
      </c>
      <c r="G8" s="18"/>
      <c r="H8" s="35">
        <f>F8/F11</f>
        <v>0.91310438300042096</v>
      </c>
      <c r="I8" s="18"/>
      <c r="J8" s="58">
        <f>F8/8220352054506</f>
        <v>7.6336855161334132E-3</v>
      </c>
      <c r="L8" s="19"/>
    </row>
    <row r="9" spans="1:12" ht="21.75" customHeight="1">
      <c r="A9" s="77" t="s">
        <v>73</v>
      </c>
      <c r="B9" s="77"/>
      <c r="D9" s="31" t="s">
        <v>71</v>
      </c>
      <c r="E9" s="18"/>
      <c r="F9" s="28">
        <f>'درآمد سپرده بانکی'!D9</f>
        <v>980039306</v>
      </c>
      <c r="G9" s="18"/>
      <c r="H9" s="36">
        <f>F9/F11</f>
        <v>1.4260647323423041E-2</v>
      </c>
      <c r="I9" s="18"/>
      <c r="J9" s="59">
        <f t="shared" ref="J9:J10" si="0">F9/8220352054506</f>
        <v>1.1922108682228394E-4</v>
      </c>
      <c r="L9" s="19"/>
    </row>
    <row r="10" spans="1:12" ht="21.75" customHeight="1">
      <c r="A10" s="78" t="s">
        <v>74</v>
      </c>
      <c r="B10" s="78"/>
      <c r="D10" s="32" t="s">
        <v>72</v>
      </c>
      <c r="E10" s="18"/>
      <c r="F10" s="29">
        <f>'سایر درآمدها'!F10</f>
        <v>4991717673</v>
      </c>
      <c r="G10" s="18"/>
      <c r="H10" s="37">
        <f>F10/F11</f>
        <v>7.2634969676155972E-2</v>
      </c>
      <c r="I10" s="18"/>
      <c r="J10" s="59">
        <f t="shared" si="0"/>
        <v>6.0723891627777443E-4</v>
      </c>
      <c r="L10" s="19"/>
    </row>
    <row r="11" spans="1:12" ht="21.75" customHeight="1">
      <c r="A11" s="66" t="s">
        <v>20</v>
      </c>
      <c r="B11" s="66"/>
      <c r="D11" s="33"/>
      <c r="E11" s="18"/>
      <c r="F11" s="30">
        <f>SUM(F8:F10)</f>
        <v>68723339395</v>
      </c>
      <c r="G11" s="18"/>
      <c r="H11" s="34">
        <f>SUM(H8:H10)</f>
        <v>1</v>
      </c>
      <c r="I11" s="18"/>
      <c r="J11" s="60">
        <f>SUM(J8:J10)</f>
        <v>8.3601455192334716E-3</v>
      </c>
      <c r="L11" s="19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0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2025-01-20T06:51:10Z</dcterms:created>
  <dcterms:modified xsi:type="dcterms:W3CDTF">2025-01-20T11:26:52Z</dcterms:modified>
</cp:coreProperties>
</file>